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30" windowWidth="19440" windowHeight="12645"/>
  </bookViews>
  <sheets>
    <sheet name="总表" sheetId="5" r:id="rId1"/>
    <sheet name="化石燃料燃烧排放" sheetId="6" r:id="rId2"/>
    <sheet name="间接排放" sheetId="3" r:id="rId3"/>
    <sheet name="附录-指南缺省值" sheetId="7" r:id="rId4"/>
  </sheets>
  <definedNames>
    <definedName name="_xlnm.Print_Area" localSheetId="0">总表!#REF!</definedName>
  </definedNames>
  <calcPr calcId="145621"/>
</workbook>
</file>

<file path=xl/calcChain.xml><?xml version="1.0" encoding="utf-8"?>
<calcChain xmlns="http://schemas.openxmlformats.org/spreadsheetml/2006/main">
  <c r="D34" i="6" l="1"/>
  <c r="F34" i="6"/>
  <c r="F56" i="6" s="1"/>
  <c r="I34" i="6"/>
  <c r="K34" i="6" s="1"/>
  <c r="D35" i="6"/>
  <c r="F35" i="6"/>
  <c r="I35" i="6"/>
  <c r="K35" i="6" s="1"/>
  <c r="D36" i="6"/>
  <c r="F36" i="6"/>
  <c r="I36" i="6"/>
  <c r="K36" i="6" s="1"/>
  <c r="D37" i="6"/>
  <c r="F37" i="6"/>
  <c r="I37" i="6"/>
  <c r="K37" i="6" s="1"/>
  <c r="D38" i="6"/>
  <c r="F38" i="6"/>
  <c r="I38" i="6"/>
  <c r="K38" i="6" s="1"/>
  <c r="D39" i="6"/>
  <c r="F39" i="6"/>
  <c r="I39" i="6"/>
  <c r="K39" i="6" s="1"/>
  <c r="D40" i="6"/>
  <c r="F40" i="6"/>
  <c r="I40" i="6"/>
  <c r="K40" i="6" s="1"/>
  <c r="D41" i="6"/>
  <c r="F41" i="6"/>
  <c r="I41" i="6"/>
  <c r="K41" i="6" s="1"/>
  <c r="D42" i="6"/>
  <c r="F42" i="6"/>
  <c r="I42" i="6"/>
  <c r="K42" i="6" s="1"/>
  <c r="D43" i="6"/>
  <c r="F43" i="6"/>
  <c r="I43" i="6"/>
  <c r="K43" i="6" s="1"/>
  <c r="D44" i="6"/>
  <c r="F44" i="6"/>
  <c r="I44" i="6"/>
  <c r="K44" i="6" s="1"/>
  <c r="D45" i="6"/>
  <c r="F45" i="6"/>
  <c r="I45" i="6"/>
  <c r="K45" i="6" s="1"/>
  <c r="D46" i="6"/>
  <c r="F46" i="6"/>
  <c r="I46" i="6"/>
  <c r="K46" i="6" s="1"/>
  <c r="D47" i="6"/>
  <c r="F47" i="6"/>
  <c r="I47" i="6"/>
  <c r="K47" i="6" s="1"/>
  <c r="D48" i="6"/>
  <c r="F48" i="6"/>
  <c r="I48" i="6"/>
  <c r="K48" i="6" s="1"/>
  <c r="D49" i="6"/>
  <c r="F49" i="6"/>
  <c r="I49" i="6"/>
  <c r="K49" i="6" s="1"/>
  <c r="D50" i="6"/>
  <c r="F50" i="6"/>
  <c r="I50" i="6"/>
  <c r="K50" i="6" s="1"/>
  <c r="D51" i="6"/>
  <c r="F51" i="6"/>
  <c r="I51" i="6"/>
  <c r="K51" i="6" s="1"/>
  <c r="D52" i="6"/>
  <c r="F52" i="6"/>
  <c r="I52" i="6"/>
  <c r="K52" i="6" s="1"/>
  <c r="D53" i="6"/>
  <c r="F53" i="6"/>
  <c r="I53" i="6"/>
  <c r="K53" i="6" s="1"/>
  <c r="D54" i="6"/>
  <c r="F54" i="6"/>
  <c r="I54" i="6"/>
  <c r="K54" i="6" s="1"/>
  <c r="D55" i="6"/>
  <c r="F55" i="6"/>
  <c r="I55" i="6"/>
  <c r="K55" i="6" s="1"/>
  <c r="K56" i="6" l="1"/>
  <c r="C10" i="5"/>
  <c r="C16" i="5"/>
  <c r="C18" i="6" l="1"/>
  <c r="D4" i="3" l="1"/>
  <c r="U22" i="6" l="1"/>
  <c r="W5" i="6" l="1"/>
  <c r="X5" i="6"/>
  <c r="Y5" i="6"/>
  <c r="W6" i="6"/>
  <c r="Y6" i="6"/>
  <c r="W7" i="6"/>
  <c r="Y7" i="6"/>
  <c r="W8" i="6"/>
  <c r="Y8" i="6"/>
  <c r="W9" i="6"/>
  <c r="X9" i="6"/>
  <c r="Z9" i="6" s="1"/>
  <c r="Y9" i="6"/>
  <c r="W10" i="6"/>
  <c r="Y10" i="6"/>
  <c r="W11" i="6"/>
  <c r="Y11" i="6"/>
  <c r="W12" i="6"/>
  <c r="Y12" i="6"/>
  <c r="W13" i="6"/>
  <c r="X13" i="6"/>
  <c r="Y13" i="6"/>
  <c r="W14" i="6"/>
  <c r="Y14" i="6"/>
  <c r="W15" i="6"/>
  <c r="Y15" i="6"/>
  <c r="W16" i="6"/>
  <c r="Y16" i="6"/>
  <c r="W17" i="6"/>
  <c r="X17" i="6"/>
  <c r="Y17" i="6"/>
  <c r="W18" i="6"/>
  <c r="Y18" i="6"/>
  <c r="W19" i="6"/>
  <c r="Y19" i="6"/>
  <c r="W20" i="6"/>
  <c r="Y20" i="6"/>
  <c r="W21" i="6"/>
  <c r="X21" i="6"/>
  <c r="Y21" i="6"/>
  <c r="W22" i="6"/>
  <c r="Y22" i="6"/>
  <c r="W23" i="6"/>
  <c r="Y23" i="6"/>
  <c r="W24" i="6"/>
  <c r="Y24" i="6"/>
  <c r="W25" i="6"/>
  <c r="X25" i="6"/>
  <c r="Y25" i="6"/>
  <c r="W4" i="6"/>
  <c r="M5" i="6"/>
  <c r="N5" i="6"/>
  <c r="P5" i="6" s="1"/>
  <c r="O5" i="6"/>
  <c r="M6" i="6"/>
  <c r="O6" i="6"/>
  <c r="M7" i="6"/>
  <c r="O7" i="6"/>
  <c r="M8" i="6"/>
  <c r="O8" i="6"/>
  <c r="M9" i="6"/>
  <c r="N9" i="6"/>
  <c r="O9" i="6"/>
  <c r="M10" i="6"/>
  <c r="O10" i="6"/>
  <c r="M11" i="6"/>
  <c r="O11" i="6"/>
  <c r="M12" i="6"/>
  <c r="O12" i="6"/>
  <c r="M13" i="6"/>
  <c r="N13" i="6"/>
  <c r="O13" i="6"/>
  <c r="M14" i="6"/>
  <c r="O14" i="6"/>
  <c r="M15" i="6"/>
  <c r="O15" i="6"/>
  <c r="M16" i="6"/>
  <c r="O16" i="6"/>
  <c r="M17" i="6"/>
  <c r="N17" i="6"/>
  <c r="O17" i="6"/>
  <c r="M18" i="6"/>
  <c r="O18" i="6"/>
  <c r="M19" i="6"/>
  <c r="O19" i="6"/>
  <c r="M20" i="6"/>
  <c r="O20" i="6"/>
  <c r="M21" i="6"/>
  <c r="N21" i="6"/>
  <c r="P21" i="6" s="1"/>
  <c r="O21" i="6"/>
  <c r="M22" i="6"/>
  <c r="O22" i="6"/>
  <c r="M23" i="6"/>
  <c r="O23" i="6"/>
  <c r="M24" i="6"/>
  <c r="O24" i="6"/>
  <c r="M25" i="6"/>
  <c r="N25" i="6"/>
  <c r="O25" i="6"/>
  <c r="H5" i="6"/>
  <c r="J5" i="6"/>
  <c r="H6" i="6"/>
  <c r="J6" i="6"/>
  <c r="H7" i="6"/>
  <c r="J7" i="6"/>
  <c r="H8" i="6"/>
  <c r="J8" i="6"/>
  <c r="H9" i="6"/>
  <c r="J9" i="6"/>
  <c r="H10" i="6"/>
  <c r="J10" i="6"/>
  <c r="H11" i="6"/>
  <c r="J11" i="6"/>
  <c r="H12" i="6"/>
  <c r="J12" i="6"/>
  <c r="H13" i="6"/>
  <c r="J13" i="6"/>
  <c r="H14" i="6"/>
  <c r="J14" i="6"/>
  <c r="H15" i="6"/>
  <c r="J15" i="6"/>
  <c r="H16" i="6"/>
  <c r="J16" i="6"/>
  <c r="H17" i="6"/>
  <c r="J17" i="6"/>
  <c r="H18" i="6"/>
  <c r="J18" i="6"/>
  <c r="H19" i="6"/>
  <c r="J19" i="6"/>
  <c r="H20" i="6"/>
  <c r="J20" i="6"/>
  <c r="H21" i="6"/>
  <c r="J21" i="6"/>
  <c r="H22" i="6"/>
  <c r="J22" i="6"/>
  <c r="H23" i="6"/>
  <c r="J23" i="6"/>
  <c r="H24" i="6"/>
  <c r="J24" i="6"/>
  <c r="H25" i="6"/>
  <c r="J25" i="6"/>
  <c r="C5" i="6"/>
  <c r="E5" i="6"/>
  <c r="C6" i="6"/>
  <c r="E6" i="6"/>
  <c r="C7" i="6"/>
  <c r="D7" i="6"/>
  <c r="E7" i="6"/>
  <c r="C8" i="6"/>
  <c r="E8" i="6"/>
  <c r="C9" i="6"/>
  <c r="E9" i="6"/>
  <c r="C10" i="6"/>
  <c r="E10" i="6"/>
  <c r="C11" i="6"/>
  <c r="D11" i="6"/>
  <c r="E11" i="6"/>
  <c r="C12" i="6"/>
  <c r="E12" i="6"/>
  <c r="C13" i="6"/>
  <c r="E13" i="6"/>
  <c r="C14" i="6"/>
  <c r="E14" i="6"/>
  <c r="C15" i="6"/>
  <c r="D15" i="6"/>
  <c r="F15" i="6" s="1"/>
  <c r="E15" i="6"/>
  <c r="C16" i="6"/>
  <c r="E16" i="6"/>
  <c r="C17" i="6"/>
  <c r="E17" i="6"/>
  <c r="E18" i="6"/>
  <c r="C19" i="6"/>
  <c r="D19" i="6"/>
  <c r="F19" i="6" s="1"/>
  <c r="E19" i="6"/>
  <c r="C20" i="6"/>
  <c r="E20" i="6"/>
  <c r="C21" i="6"/>
  <c r="E21" i="6"/>
  <c r="C22" i="6"/>
  <c r="E22" i="6"/>
  <c r="C23" i="6"/>
  <c r="D23" i="6"/>
  <c r="E23" i="6"/>
  <c r="C24" i="6"/>
  <c r="E24" i="6"/>
  <c r="C25" i="6"/>
  <c r="E25" i="6"/>
  <c r="Y4" i="6"/>
  <c r="O4" i="6"/>
  <c r="M4" i="6"/>
  <c r="J4" i="6"/>
  <c r="H4" i="6"/>
  <c r="E4" i="6"/>
  <c r="C4" i="6"/>
  <c r="U4" i="6"/>
  <c r="U5" i="6"/>
  <c r="U6" i="6"/>
  <c r="U7" i="6"/>
  <c r="U8" i="6"/>
  <c r="U9" i="6"/>
  <c r="U10" i="6"/>
  <c r="U11" i="6"/>
  <c r="U12" i="6"/>
  <c r="U13" i="6"/>
  <c r="U14" i="6"/>
  <c r="U15" i="6"/>
  <c r="U16" i="6"/>
  <c r="U17" i="6"/>
  <c r="U18" i="6"/>
  <c r="U19" i="6"/>
  <c r="U20" i="6"/>
  <c r="U21" i="6"/>
  <c r="U23" i="6"/>
  <c r="U24" i="6"/>
  <c r="U25" i="6"/>
  <c r="D17" i="3"/>
  <c r="D16" i="3"/>
  <c r="E26" i="7"/>
  <c r="I25" i="6" s="1"/>
  <c r="E25" i="7"/>
  <c r="E24" i="7"/>
  <c r="I23" i="6" s="1"/>
  <c r="E23" i="7"/>
  <c r="E22" i="7"/>
  <c r="I21" i="6" s="1"/>
  <c r="E21" i="7"/>
  <c r="E20" i="7"/>
  <c r="I19" i="6" s="1"/>
  <c r="E19" i="7"/>
  <c r="E18" i="7"/>
  <c r="I17" i="6" s="1"/>
  <c r="E17" i="7"/>
  <c r="E16" i="7"/>
  <c r="I15" i="6" s="1"/>
  <c r="E15" i="7"/>
  <c r="E14" i="7"/>
  <c r="I13" i="6" s="1"/>
  <c r="E13" i="7"/>
  <c r="E12" i="7"/>
  <c r="I11" i="6" s="1"/>
  <c r="E11" i="7"/>
  <c r="E10" i="7"/>
  <c r="I9" i="6" s="1"/>
  <c r="E9" i="7"/>
  <c r="E8" i="7"/>
  <c r="I7" i="6" s="1"/>
  <c r="E7" i="7"/>
  <c r="E6" i="7"/>
  <c r="I5" i="6" s="1"/>
  <c r="E5" i="7"/>
  <c r="D29" i="3"/>
  <c r="D28" i="3"/>
  <c r="C38" i="5" s="1"/>
  <c r="D25" i="3"/>
  <c r="D24" i="3"/>
  <c r="C37" i="5" s="1"/>
  <c r="D21" i="3"/>
  <c r="C36" i="5"/>
  <c r="D20" i="3"/>
  <c r="C35" i="5"/>
  <c r="D13" i="3"/>
  <c r="C31" i="5"/>
  <c r="D12" i="3"/>
  <c r="C30" i="5"/>
  <c r="D9" i="3"/>
  <c r="C26" i="5"/>
  <c r="D8" i="3"/>
  <c r="C25" i="5"/>
  <c r="D5" i="3"/>
  <c r="C21" i="5"/>
  <c r="C20" i="5"/>
  <c r="K23" i="6" l="1"/>
  <c r="K19" i="6"/>
  <c r="Z5" i="6"/>
  <c r="K25" i="6"/>
  <c r="K21" i="6"/>
  <c r="K13" i="6"/>
  <c r="K9" i="6"/>
  <c r="P17" i="6"/>
  <c r="Z25" i="6"/>
  <c r="Z21" i="6"/>
  <c r="F7" i="6"/>
  <c r="P13" i="6"/>
  <c r="Z17" i="6"/>
  <c r="F23" i="6"/>
  <c r="P25" i="6"/>
  <c r="P9" i="6"/>
  <c r="Z13" i="6"/>
  <c r="K15" i="6"/>
  <c r="K11" i="6"/>
  <c r="K7" i="6"/>
  <c r="F11" i="6"/>
  <c r="K17" i="6"/>
  <c r="K5" i="6"/>
  <c r="X4" i="6"/>
  <c r="Z4" i="6" s="1"/>
  <c r="N4" i="6"/>
  <c r="P4" i="6" s="1"/>
  <c r="D4" i="6"/>
  <c r="F4" i="6" s="1"/>
  <c r="X6" i="6"/>
  <c r="Z6" i="6" s="1"/>
  <c r="N6" i="6"/>
  <c r="P6" i="6" s="1"/>
  <c r="D6" i="6"/>
  <c r="X8" i="6"/>
  <c r="Z8" i="6" s="1"/>
  <c r="N8" i="6"/>
  <c r="P8" i="6" s="1"/>
  <c r="D8" i="6"/>
  <c r="X10" i="6"/>
  <c r="Z10" i="6" s="1"/>
  <c r="N10" i="6"/>
  <c r="P10" i="6" s="1"/>
  <c r="D10" i="6"/>
  <c r="F10" i="6" s="1"/>
  <c r="X12" i="6"/>
  <c r="Z12" i="6" s="1"/>
  <c r="N12" i="6"/>
  <c r="P12" i="6" s="1"/>
  <c r="D12" i="6"/>
  <c r="F12" i="6" s="1"/>
  <c r="X14" i="6"/>
  <c r="Z14" i="6" s="1"/>
  <c r="N14" i="6"/>
  <c r="P14" i="6" s="1"/>
  <c r="D14" i="6"/>
  <c r="X16" i="6"/>
  <c r="Z16" i="6" s="1"/>
  <c r="N16" i="6"/>
  <c r="P16" i="6" s="1"/>
  <c r="D16" i="6"/>
  <c r="X18" i="6"/>
  <c r="Z18" i="6" s="1"/>
  <c r="N18" i="6"/>
  <c r="P18" i="6" s="1"/>
  <c r="D18" i="6"/>
  <c r="F18" i="6" s="1"/>
  <c r="X20" i="6"/>
  <c r="Z20" i="6" s="1"/>
  <c r="N20" i="6"/>
  <c r="P20" i="6" s="1"/>
  <c r="D20" i="6"/>
  <c r="F20" i="6" s="1"/>
  <c r="X22" i="6"/>
  <c r="Z22" i="6" s="1"/>
  <c r="N22" i="6"/>
  <c r="P22" i="6" s="1"/>
  <c r="D22" i="6"/>
  <c r="X24" i="6"/>
  <c r="Z24" i="6" s="1"/>
  <c r="N24" i="6"/>
  <c r="P24" i="6" s="1"/>
  <c r="D24" i="6"/>
  <c r="F24" i="6" s="1"/>
  <c r="F16" i="6"/>
  <c r="F8" i="6"/>
  <c r="I24" i="6"/>
  <c r="K24" i="6" s="1"/>
  <c r="I20" i="6"/>
  <c r="K20" i="6" s="1"/>
  <c r="I16" i="6"/>
  <c r="K16" i="6" s="1"/>
  <c r="I12" i="6"/>
  <c r="K12" i="6" s="1"/>
  <c r="I8" i="6"/>
  <c r="K8" i="6" s="1"/>
  <c r="I4" i="6"/>
  <c r="K4" i="6" s="1"/>
  <c r="D25" i="6"/>
  <c r="F25" i="6" s="1"/>
  <c r="F22" i="6"/>
  <c r="D21" i="6"/>
  <c r="F21" i="6" s="1"/>
  <c r="D17" i="6"/>
  <c r="F17" i="6" s="1"/>
  <c r="F14" i="6"/>
  <c r="D13" i="6"/>
  <c r="F13" i="6" s="1"/>
  <c r="D9" i="6"/>
  <c r="F9" i="6" s="1"/>
  <c r="F6" i="6"/>
  <c r="D5" i="6"/>
  <c r="F5" i="6" s="1"/>
  <c r="I22" i="6"/>
  <c r="K22" i="6" s="1"/>
  <c r="I18" i="6"/>
  <c r="K18" i="6" s="1"/>
  <c r="I14" i="6"/>
  <c r="K14" i="6" s="1"/>
  <c r="I10" i="6"/>
  <c r="K10" i="6" s="1"/>
  <c r="I6" i="6"/>
  <c r="K6" i="6" s="1"/>
  <c r="N23" i="6"/>
  <c r="P23" i="6" s="1"/>
  <c r="N19" i="6"/>
  <c r="P19" i="6" s="1"/>
  <c r="N15" i="6"/>
  <c r="P15" i="6" s="1"/>
  <c r="N11" i="6"/>
  <c r="P11" i="6" s="1"/>
  <c r="N7" i="6"/>
  <c r="P7" i="6" s="1"/>
  <c r="X23" i="6"/>
  <c r="Z23" i="6" s="1"/>
  <c r="X19" i="6"/>
  <c r="Z19" i="6" s="1"/>
  <c r="X15" i="6"/>
  <c r="Z15" i="6" s="1"/>
  <c r="X11" i="6"/>
  <c r="Z11" i="6" s="1"/>
  <c r="X7" i="6"/>
  <c r="Z7" i="6" s="1"/>
  <c r="U26" i="6"/>
  <c r="F26" i="6" l="1"/>
  <c r="C19" i="5" s="1"/>
  <c r="K26" i="6"/>
  <c r="C24" i="5" s="1"/>
  <c r="Z26" i="6"/>
  <c r="C34" i="5" s="1"/>
  <c r="P26" i="6"/>
  <c r="C29" i="5" s="1"/>
</calcChain>
</file>

<file path=xl/comments1.xml><?xml version="1.0" encoding="utf-8"?>
<comments xmlns="http://schemas.openxmlformats.org/spreadsheetml/2006/main">
  <authors>
    <author>Zhangwy</author>
  </authors>
  <commentList>
    <comment ref="Q2" authorId="0">
      <text>
        <r>
          <rPr>
            <b/>
            <sz val="9"/>
            <color indexed="81"/>
            <rFont val="宋体"/>
            <family val="3"/>
            <charset val="134"/>
          </rPr>
          <t>Zhangwy:</t>
        </r>
        <r>
          <rPr>
            <sz val="9"/>
            <color indexed="81"/>
            <rFont val="宋体"/>
            <family val="3"/>
            <charset val="134"/>
          </rPr>
          <t xml:space="preserve">
其他工序-自备电厂的缺省值请参考发电企业指南缺省值。</t>
        </r>
      </text>
    </comment>
  </commentList>
</comments>
</file>

<file path=xl/sharedStrings.xml><?xml version="1.0" encoding="utf-8"?>
<sst xmlns="http://schemas.openxmlformats.org/spreadsheetml/2006/main" count="313" uniqueCount="149">
  <si>
    <r>
      <rPr>
        <sz val="12"/>
        <color theme="1"/>
        <rFont val="宋体"/>
        <family val="3"/>
        <charset val="134"/>
      </rPr>
      <t>单位</t>
    </r>
  </si>
  <si>
    <r>
      <rPr>
        <b/>
        <sz val="12"/>
        <color theme="1"/>
        <rFont val="宋体"/>
        <family val="3"/>
        <charset val="134"/>
      </rPr>
      <t>计算方法或填写要求</t>
    </r>
  </si>
  <si>
    <r>
      <rPr>
        <sz val="12"/>
        <color theme="1"/>
        <rFont val="宋体"/>
        <family val="3"/>
        <charset val="134"/>
      </rPr>
      <t>吨二氧化碳</t>
    </r>
  </si>
  <si>
    <r>
      <rPr>
        <sz val="12"/>
        <color theme="1"/>
        <rFont val="宋体"/>
        <family val="3"/>
        <charset val="134"/>
      </rPr>
      <t>无烟煤</t>
    </r>
  </si>
  <si>
    <r>
      <rPr>
        <sz val="12"/>
        <color theme="1"/>
        <rFont val="宋体"/>
        <family val="3"/>
        <charset val="134"/>
      </rPr>
      <t>烟煤</t>
    </r>
  </si>
  <si>
    <r>
      <rPr>
        <sz val="12"/>
        <color theme="1"/>
        <rFont val="宋体"/>
        <family val="3"/>
        <charset val="134"/>
      </rPr>
      <t>褐煤</t>
    </r>
  </si>
  <si>
    <r>
      <rPr>
        <sz val="12"/>
        <color theme="1"/>
        <rFont val="宋体"/>
        <family val="3"/>
        <charset val="134"/>
      </rPr>
      <t>洗精煤</t>
    </r>
  </si>
  <si>
    <r>
      <rPr>
        <sz val="12"/>
        <color theme="1"/>
        <rFont val="宋体"/>
        <family val="3"/>
        <charset val="134"/>
      </rPr>
      <t>其它洗煤</t>
    </r>
  </si>
  <si>
    <r>
      <rPr>
        <sz val="12"/>
        <color theme="1"/>
        <rFont val="宋体"/>
        <family val="3"/>
        <charset val="134"/>
      </rPr>
      <t>其它煤制品</t>
    </r>
  </si>
  <si>
    <r>
      <rPr>
        <sz val="12"/>
        <color theme="1"/>
        <rFont val="宋体"/>
        <family val="3"/>
        <charset val="134"/>
      </rPr>
      <t>石油焦</t>
    </r>
  </si>
  <si>
    <r>
      <rPr>
        <sz val="12"/>
        <color theme="1"/>
        <rFont val="宋体"/>
        <family val="3"/>
        <charset val="134"/>
      </rPr>
      <t>焦炭</t>
    </r>
  </si>
  <si>
    <r>
      <rPr>
        <sz val="12"/>
        <color theme="1"/>
        <rFont val="宋体"/>
        <family val="3"/>
        <charset val="134"/>
      </rPr>
      <t>原油</t>
    </r>
  </si>
  <si>
    <r>
      <rPr>
        <sz val="12"/>
        <color theme="1"/>
        <rFont val="宋体"/>
        <family val="3"/>
        <charset val="134"/>
      </rPr>
      <t>燃料油</t>
    </r>
  </si>
  <si>
    <r>
      <rPr>
        <sz val="12"/>
        <color theme="1"/>
        <rFont val="宋体"/>
        <family val="3"/>
        <charset val="134"/>
      </rPr>
      <t>汽油</t>
    </r>
  </si>
  <si>
    <r>
      <rPr>
        <sz val="12"/>
        <color theme="1"/>
        <rFont val="宋体"/>
        <family val="3"/>
        <charset val="134"/>
      </rPr>
      <t>柴油</t>
    </r>
  </si>
  <si>
    <r>
      <rPr>
        <sz val="12"/>
        <color theme="1"/>
        <rFont val="宋体"/>
        <family val="3"/>
        <charset val="134"/>
      </rPr>
      <t>煤油</t>
    </r>
  </si>
  <si>
    <r>
      <rPr>
        <sz val="12"/>
        <color theme="1"/>
        <rFont val="宋体"/>
        <family val="3"/>
        <charset val="134"/>
      </rPr>
      <t>液化天然气</t>
    </r>
  </si>
  <si>
    <r>
      <rPr>
        <sz val="12"/>
        <color theme="1"/>
        <rFont val="宋体"/>
        <family val="3"/>
        <charset val="134"/>
      </rPr>
      <t>液化石油气</t>
    </r>
  </si>
  <si>
    <r>
      <rPr>
        <sz val="12"/>
        <color theme="1"/>
        <rFont val="宋体"/>
        <family val="3"/>
        <charset val="134"/>
      </rPr>
      <t>炼厂干气</t>
    </r>
  </si>
  <si>
    <r>
      <rPr>
        <sz val="12"/>
        <color theme="1"/>
        <rFont val="宋体"/>
        <family val="3"/>
        <charset val="134"/>
      </rPr>
      <t>焦油</t>
    </r>
  </si>
  <si>
    <r>
      <rPr>
        <sz val="12"/>
        <color theme="1"/>
        <rFont val="宋体"/>
        <family val="3"/>
        <charset val="134"/>
      </rPr>
      <t>焦炉煤气</t>
    </r>
  </si>
  <si>
    <r>
      <rPr>
        <sz val="12"/>
        <color theme="1"/>
        <rFont val="宋体"/>
        <family val="3"/>
        <charset val="134"/>
      </rPr>
      <t>高炉煤气</t>
    </r>
  </si>
  <si>
    <r>
      <rPr>
        <sz val="12"/>
        <color theme="1"/>
        <rFont val="宋体"/>
        <family val="3"/>
        <charset val="134"/>
      </rPr>
      <t>转炉煤气</t>
    </r>
  </si>
  <si>
    <r>
      <rPr>
        <sz val="12"/>
        <color theme="1"/>
        <rFont val="宋体"/>
        <family val="3"/>
        <charset val="134"/>
      </rPr>
      <t>其它煤气</t>
    </r>
  </si>
  <si>
    <r>
      <rPr>
        <sz val="12"/>
        <color theme="1"/>
        <rFont val="宋体"/>
        <family val="3"/>
        <charset val="134"/>
      </rPr>
      <t>天然气</t>
    </r>
  </si>
  <si>
    <r>
      <rPr>
        <sz val="12"/>
        <color theme="1"/>
        <rFont val="宋体"/>
        <family val="3"/>
        <charset val="134"/>
      </rPr>
      <t>合计</t>
    </r>
  </si>
  <si>
    <r>
      <rPr>
        <sz val="12"/>
        <color theme="1"/>
        <rFont val="宋体"/>
        <family val="3"/>
        <charset val="134"/>
      </rPr>
      <t>参数名称</t>
    </r>
  </si>
  <si>
    <r>
      <rPr>
        <sz val="12"/>
        <color theme="1"/>
        <rFont val="宋体"/>
        <family val="3"/>
        <charset val="134"/>
      </rPr>
      <t>吉焦</t>
    </r>
  </si>
  <si>
    <r>
      <rPr>
        <sz val="12"/>
        <color theme="1"/>
        <rFont val="宋体"/>
        <family val="3"/>
        <charset val="134"/>
      </rPr>
      <t>电力消费的排放因子</t>
    </r>
  </si>
  <si>
    <r>
      <rPr>
        <sz val="12"/>
        <color theme="1"/>
        <rFont val="宋体"/>
        <family val="3"/>
        <charset val="134"/>
      </rPr>
      <t>热力消费的排放因子</t>
    </r>
  </si>
  <si>
    <r>
      <rPr>
        <sz val="12"/>
        <color theme="1"/>
        <rFont val="宋体"/>
        <family val="3"/>
        <charset val="134"/>
      </rPr>
      <t>吨二氧化碳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吉焦</t>
    </r>
  </si>
  <si>
    <t>−         </t>
  </si>
  <si>
    <r>
      <rPr>
        <b/>
        <sz val="12"/>
        <color theme="1"/>
        <rFont val="宋体"/>
        <family val="3"/>
        <charset val="134"/>
      </rPr>
      <t>补充数据</t>
    </r>
  </si>
  <si>
    <r>
      <t>1.1</t>
    </r>
    <r>
      <rPr>
        <sz val="12"/>
        <color theme="1"/>
        <rFont val="宋体"/>
        <family val="3"/>
        <charset val="134"/>
      </rPr>
      <t>化石燃料燃烧排放量（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</si>
  <si>
    <r>
      <t>1.2</t>
    </r>
    <r>
      <rPr>
        <sz val="12"/>
        <color theme="1"/>
        <rFont val="宋体"/>
        <family val="3"/>
        <charset val="134"/>
      </rPr>
      <t>净购入使用电力对应的排放量（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</si>
  <si>
    <r>
      <t>1.3</t>
    </r>
    <r>
      <rPr>
        <sz val="12"/>
        <color theme="1"/>
        <rFont val="宋体"/>
        <family val="3"/>
        <charset val="134"/>
      </rPr>
      <t>净购入使用热力对应的排放量（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</si>
  <si>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rgb="FF000000"/>
        <rFont val="宋体"/>
        <family val="3"/>
        <charset val="134"/>
      </rPr>
      <t>纳入碳排放权交易体系的</t>
    </r>
    <r>
      <rPr>
        <sz val="12"/>
        <color theme="1"/>
        <rFont val="宋体"/>
        <family val="3"/>
        <charset val="134"/>
      </rPr>
      <t>二氧化碳排放总量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主营产品产量</t>
    </r>
  </si>
  <si>
    <r>
      <rPr>
        <sz val="12"/>
        <color theme="1"/>
        <rFont val="宋体"/>
        <family val="3"/>
        <charset val="134"/>
      </rPr>
      <t>净消耗量
（吨，万立方米）</t>
    </r>
    <phoneticPr fontId="3" type="noConversion"/>
  </si>
  <si>
    <r>
      <rPr>
        <sz val="12"/>
        <color theme="1"/>
        <rFont val="宋体"/>
        <family val="3"/>
        <charset val="134"/>
      </rPr>
      <t>低位发热量
（吉焦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吨，吉焦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万立方米）</t>
    </r>
    <phoneticPr fontId="3" type="noConversion"/>
  </si>
  <si>
    <r>
      <rPr>
        <sz val="12"/>
        <color theme="1"/>
        <rFont val="宋体"/>
        <family val="3"/>
        <charset val="134"/>
      </rPr>
      <t>排放量
（吨二氧化碳）</t>
    </r>
    <phoneticPr fontId="3" type="noConversion"/>
  </si>
  <si>
    <r>
      <t xml:space="preserve">4.1 </t>
    </r>
    <r>
      <rPr>
        <sz val="12"/>
        <color theme="1"/>
        <rFont val="宋体"/>
        <family val="3"/>
        <charset val="134"/>
      </rPr>
      <t>纸浆制造工序</t>
    </r>
    <phoneticPr fontId="3" type="noConversion"/>
  </si>
  <si>
    <r>
      <rPr>
        <sz val="12"/>
        <color theme="1"/>
        <rFont val="宋体"/>
        <family val="3"/>
        <charset val="134"/>
      </rPr>
      <t>单位热值碳含量
（吨碳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吉焦）</t>
    </r>
    <phoneticPr fontId="3" type="noConversion"/>
  </si>
  <si>
    <r>
      <rPr>
        <sz val="12"/>
        <color theme="1"/>
        <rFont val="宋体"/>
        <family val="3"/>
        <charset val="134"/>
      </rPr>
      <t>纸浆制造工序</t>
    </r>
    <phoneticPr fontId="3" type="noConversion"/>
  </si>
  <si>
    <r>
      <rPr>
        <sz val="12"/>
        <color theme="1"/>
        <rFont val="宋体"/>
        <family val="3"/>
        <charset val="134"/>
      </rPr>
      <t>机制纸及纸板制造工序</t>
    </r>
    <phoneticPr fontId="3" type="noConversion"/>
  </si>
  <si>
    <r>
      <rPr>
        <sz val="12"/>
        <color theme="1"/>
        <rFont val="宋体"/>
        <family val="3"/>
        <charset val="134"/>
      </rPr>
      <t>纸制品制造工序</t>
    </r>
    <phoneticPr fontId="3" type="noConversion"/>
  </si>
  <si>
    <t>一、既有工序排放</t>
    <phoneticPr fontId="3" type="noConversion"/>
  </si>
  <si>
    <r>
      <t xml:space="preserve">                 </t>
    </r>
    <r>
      <rPr>
        <sz val="12"/>
        <color theme="1"/>
        <rFont val="宋体"/>
        <family val="3"/>
        <charset val="134"/>
      </rPr>
      <t>单位</t>
    </r>
    <r>
      <rPr>
        <sz val="12"/>
        <color theme="1"/>
        <rFont val="Times New Roman"/>
        <family val="1"/>
      </rPr>
      <t xml:space="preserve">   
</t>
    </r>
    <r>
      <rPr>
        <sz val="12"/>
        <color theme="1"/>
        <rFont val="宋体"/>
        <family val="3"/>
        <charset val="134"/>
      </rPr>
      <t>燃料品种</t>
    </r>
    <phoneticPr fontId="3" type="noConversion"/>
  </si>
  <si>
    <t>新增机制纸和纸板工序</t>
    <phoneticPr fontId="3" type="noConversion"/>
  </si>
  <si>
    <t>新增纸制品工序</t>
    <phoneticPr fontId="3" type="noConversion"/>
  </si>
  <si>
    <t>净外购电力使用量</t>
    <phoneticPr fontId="3" type="noConversion"/>
  </si>
  <si>
    <t>净外购热力使用量</t>
    <phoneticPr fontId="3" type="noConversion"/>
  </si>
  <si>
    <t>净购入电力排放量</t>
    <phoneticPr fontId="3" type="noConversion"/>
  </si>
  <si>
    <t>净购入热力排放量</t>
    <phoneticPr fontId="3" type="noConversion"/>
  </si>
  <si>
    <t>纸浆制造工序</t>
    <phoneticPr fontId="3" type="noConversion"/>
  </si>
  <si>
    <t>机制纸及纸板制造工序</t>
    <phoneticPr fontId="3" type="noConversion"/>
  </si>
  <si>
    <t>纸制品制造工序</t>
    <phoneticPr fontId="3" type="noConversion"/>
  </si>
  <si>
    <r>
      <rPr>
        <sz val="12"/>
        <color theme="1"/>
        <rFont val="宋体"/>
        <family val="3"/>
        <charset val="134"/>
      </rPr>
      <t>其他工序</t>
    </r>
    <r>
      <rPr>
        <sz val="12"/>
        <color theme="1"/>
        <rFont val="Times New Roman"/>
        <family val="1"/>
      </rPr>
      <t>-</t>
    </r>
    <r>
      <rPr>
        <sz val="12"/>
        <color theme="1"/>
        <rFont val="宋体"/>
        <family val="3"/>
        <charset val="134"/>
      </rPr>
      <t>自备电厂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锅炉</t>
    </r>
    <phoneticPr fontId="3" type="noConversion"/>
  </si>
  <si>
    <t>新增机制纸和纸板生产工序</t>
    <phoneticPr fontId="3" type="noConversion"/>
  </si>
  <si>
    <t>新增纸制品生产工序</t>
    <phoneticPr fontId="3" type="noConversion"/>
  </si>
  <si>
    <t>数值</t>
    <phoneticPr fontId="3" type="noConversion"/>
  </si>
  <si>
    <r>
      <rPr>
        <b/>
        <sz val="12"/>
        <rFont val="宋体"/>
        <family val="3"/>
        <charset val="134"/>
      </rPr>
      <t>企业名称</t>
    </r>
  </si>
  <si>
    <t>行业代码</t>
    <phoneticPr fontId="3" type="noConversion"/>
  </si>
  <si>
    <r>
      <rPr>
        <b/>
        <sz val="12"/>
        <rFont val="宋体"/>
        <family val="3"/>
        <charset val="134"/>
      </rPr>
      <t>数据汇总企业经办人</t>
    </r>
  </si>
  <si>
    <r>
      <rPr>
        <b/>
        <sz val="12"/>
        <rFont val="宋体"/>
        <family val="3"/>
        <charset val="134"/>
      </rPr>
      <t>姓名</t>
    </r>
    <phoneticPr fontId="3" type="noConversion"/>
  </si>
  <si>
    <r>
      <rPr>
        <b/>
        <sz val="12"/>
        <rFont val="宋体"/>
        <family val="3"/>
        <charset val="134"/>
      </rPr>
      <t>联系电话</t>
    </r>
  </si>
  <si>
    <r>
      <rPr>
        <sz val="12"/>
        <rFont val="宋体"/>
        <family val="3"/>
        <charset val="134"/>
      </rPr>
      <t>联系人</t>
    </r>
    <phoneticPr fontId="3" type="noConversion"/>
  </si>
  <si>
    <r>
      <rPr>
        <sz val="12"/>
        <rFont val="宋体"/>
        <family val="3"/>
        <charset val="134"/>
      </rPr>
      <t>负责人</t>
    </r>
    <phoneticPr fontId="3" type="noConversion"/>
  </si>
  <si>
    <r>
      <t xml:space="preserve">  4.2.1</t>
    </r>
    <r>
      <rPr>
        <sz val="12"/>
        <color theme="1"/>
        <rFont val="宋体"/>
        <family val="3"/>
        <charset val="134"/>
      </rPr>
      <t>化石燃料燃烧排放量（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</si>
  <si>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t>4.1.1</t>
    </r>
    <r>
      <rPr>
        <sz val="12"/>
        <color theme="1"/>
        <rFont val="宋体"/>
        <family val="3"/>
        <charset val="134"/>
      </rPr>
      <t>化石燃料燃烧排放量（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</si>
  <si>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t xml:space="preserve">4.2 </t>
    </r>
    <r>
      <rPr>
        <sz val="12"/>
        <color theme="1"/>
        <rFont val="宋体"/>
        <family val="3"/>
        <charset val="134"/>
      </rPr>
      <t>机制纸及纸板制造工序</t>
    </r>
    <phoneticPr fontId="3" type="noConversion"/>
  </si>
  <si>
    <r>
      <t xml:space="preserve">4.3 </t>
    </r>
    <r>
      <rPr>
        <sz val="12"/>
        <color theme="1"/>
        <rFont val="宋体"/>
        <family val="3"/>
        <charset val="134"/>
      </rPr>
      <t>纸制品制造工序</t>
    </r>
    <phoneticPr fontId="3" type="noConversion"/>
  </si>
  <si>
    <r>
      <t>4.4</t>
    </r>
    <r>
      <rPr>
        <sz val="12"/>
        <color theme="1"/>
        <rFont val="宋体"/>
        <family val="3"/>
        <charset val="134"/>
      </rPr>
      <t>其他工序</t>
    </r>
    <phoneticPr fontId="3" type="noConversion"/>
  </si>
  <si>
    <r>
      <t>4.1.2</t>
    </r>
    <r>
      <rPr>
        <sz val="12"/>
        <color theme="1"/>
        <rFont val="宋体"/>
        <family val="3"/>
        <charset val="134"/>
      </rPr>
      <t>净购入使用电力对应的排放量（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</si>
  <si>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t>4.1.3</t>
    </r>
    <r>
      <rPr>
        <sz val="12"/>
        <color theme="1"/>
        <rFont val="宋体"/>
        <family val="3"/>
        <charset val="134"/>
      </rPr>
      <t>净购入使用热力对应的排放量（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</si>
  <si>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t xml:space="preserve">4.1.4 </t>
    </r>
    <r>
      <rPr>
        <sz val="12"/>
        <color theme="1"/>
        <rFont val="宋体"/>
        <family val="3"/>
        <charset val="134"/>
      </rPr>
      <t>纸浆产量（</t>
    </r>
    <r>
      <rPr>
        <sz val="12"/>
        <color theme="1"/>
        <rFont val="Times New Roman"/>
        <family val="1"/>
      </rPr>
      <t>t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</si>
  <si>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t xml:space="preserve">  4.2.2</t>
    </r>
    <r>
      <rPr>
        <sz val="12"/>
        <color theme="1"/>
        <rFont val="宋体"/>
        <family val="3"/>
        <charset val="134"/>
      </rPr>
      <t>净购入使用电力对应的排放量（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</si>
  <si>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t xml:space="preserve">  4.2.3</t>
    </r>
    <r>
      <rPr>
        <sz val="12"/>
        <color theme="1"/>
        <rFont val="宋体"/>
        <family val="3"/>
        <charset val="134"/>
      </rPr>
      <t>净购入使用热力对应的排放量（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</si>
  <si>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t xml:space="preserve">  4.2.4</t>
    </r>
    <r>
      <rPr>
        <sz val="12"/>
        <color theme="1"/>
        <rFont val="宋体"/>
        <family val="3"/>
        <charset val="134"/>
      </rPr>
      <t>机制纸和纸板产量（</t>
    </r>
    <r>
      <rPr>
        <sz val="12"/>
        <color theme="1"/>
        <rFont val="Times New Roman"/>
        <family val="1"/>
      </rPr>
      <t>t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</si>
  <si>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t xml:space="preserve">  4.3.1</t>
    </r>
    <r>
      <rPr>
        <sz val="12"/>
        <color theme="1"/>
        <rFont val="宋体"/>
        <family val="3"/>
        <charset val="134"/>
      </rPr>
      <t>化石燃料燃烧排放量（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</si>
  <si>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t xml:space="preserve">  4.3.2</t>
    </r>
    <r>
      <rPr>
        <sz val="12"/>
        <color theme="1"/>
        <rFont val="宋体"/>
        <family val="3"/>
        <charset val="134"/>
      </rPr>
      <t>净购入使用电力对应的排放量（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</si>
  <si>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t xml:space="preserve">  4.3.3</t>
    </r>
    <r>
      <rPr>
        <sz val="12"/>
        <color theme="1"/>
        <rFont val="宋体"/>
        <family val="3"/>
        <charset val="134"/>
      </rPr>
      <t>净购入使用热力对应的排放量（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</si>
  <si>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t xml:space="preserve">  4.3.4</t>
    </r>
    <r>
      <rPr>
        <sz val="12"/>
        <color theme="1"/>
        <rFont val="宋体"/>
        <family val="3"/>
        <charset val="134"/>
      </rPr>
      <t>纸制品产量（</t>
    </r>
    <r>
      <rPr>
        <sz val="12"/>
        <color theme="1"/>
        <rFont val="Times New Roman"/>
        <family val="1"/>
      </rPr>
      <t>t</t>
    </r>
    <r>
      <rPr>
        <sz val="12"/>
        <color theme="1"/>
        <rFont val="宋体"/>
        <family val="3"/>
        <charset val="134"/>
      </rPr>
      <t>）</t>
    </r>
    <phoneticPr fontId="3" type="noConversion"/>
  </si>
  <si>
    <r>
      <t xml:space="preserve">−  </t>
    </r>
    <r>
      <rPr>
        <sz val="12"/>
        <color theme="1"/>
        <rFont val="宋体"/>
        <family val="3"/>
        <charset val="134"/>
      </rPr>
      <t>按核算与报告指南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公式（</t>
    </r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）计算</t>
    </r>
    <phoneticPr fontId="3" type="noConversion"/>
  </si>
  <si>
    <r>
      <t xml:space="preserve">−  </t>
    </r>
    <r>
      <rPr>
        <sz val="12"/>
        <color theme="1"/>
        <rFont val="宋体"/>
        <family val="3"/>
        <charset val="134"/>
      </rPr>
      <t>按核算与报告指南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公式（</t>
    </r>
    <r>
      <rPr>
        <sz val="12"/>
        <color theme="1"/>
        <rFont val="Times New Roman"/>
        <family val="1"/>
      </rPr>
      <t>6</t>
    </r>
    <r>
      <rPr>
        <sz val="12"/>
        <color theme="1"/>
        <rFont val="宋体"/>
        <family val="3"/>
        <charset val="134"/>
      </rPr>
      <t>）计算</t>
    </r>
    <phoneticPr fontId="3" type="noConversion"/>
  </si>
  <si>
    <r>
      <t>−  </t>
    </r>
    <r>
      <rPr>
        <sz val="12"/>
        <color theme="1"/>
        <rFont val="宋体"/>
        <family val="3"/>
        <charset val="134"/>
      </rPr>
      <t>按核算与报告指南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公式（</t>
    </r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family val="3"/>
        <charset val="134"/>
      </rPr>
      <t>）计算</t>
    </r>
    <phoneticPr fontId="3" type="noConversion"/>
  </si>
  <si>
    <r>
      <t>−   </t>
    </r>
    <r>
      <rPr>
        <sz val="12"/>
        <color theme="1"/>
        <rFont val="宋体"/>
        <family val="3"/>
        <charset val="134"/>
      </rPr>
      <t>按核算与报告指南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公式（</t>
    </r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）计算</t>
    </r>
    <phoneticPr fontId="3" type="noConversion"/>
  </si>
  <si>
    <r>
      <t>−   </t>
    </r>
    <r>
      <rPr>
        <sz val="12"/>
        <color theme="1"/>
        <rFont val="宋体"/>
        <family val="3"/>
        <charset val="134"/>
      </rPr>
      <t>按核算与报告指南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公式（</t>
    </r>
    <r>
      <rPr>
        <sz val="12"/>
        <color theme="1"/>
        <rFont val="Times New Roman"/>
        <family val="1"/>
      </rPr>
      <t>6</t>
    </r>
    <r>
      <rPr>
        <sz val="12"/>
        <color theme="1"/>
        <rFont val="宋体"/>
        <family val="3"/>
        <charset val="134"/>
      </rPr>
      <t>）计算</t>
    </r>
    <phoneticPr fontId="3" type="noConversion"/>
  </si>
  <si>
    <r>
      <t>−   </t>
    </r>
    <r>
      <rPr>
        <sz val="12"/>
        <color theme="1"/>
        <rFont val="宋体"/>
        <family val="3"/>
        <charset val="134"/>
      </rPr>
      <t>按核算与报告指南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公式（</t>
    </r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family val="3"/>
        <charset val="134"/>
      </rPr>
      <t>）计算</t>
    </r>
    <phoneticPr fontId="3" type="noConversion"/>
  </si>
  <si>
    <r>
      <t xml:space="preserve">−   </t>
    </r>
    <r>
      <rPr>
        <sz val="12"/>
        <color theme="1"/>
        <rFont val="宋体"/>
        <family val="3"/>
        <charset val="134"/>
      </rPr>
      <t>按核算与报告指南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公式（</t>
    </r>
    <r>
      <rPr>
        <sz val="12"/>
        <color theme="1"/>
        <rFont val="Times New Roman"/>
        <family val="1"/>
      </rPr>
      <t>6</t>
    </r>
    <r>
      <rPr>
        <sz val="12"/>
        <color theme="1"/>
        <rFont val="宋体"/>
        <family val="3"/>
        <charset val="134"/>
      </rPr>
      <t>）计算</t>
    </r>
    <phoneticPr fontId="3" type="noConversion"/>
  </si>
  <si>
    <r>
      <rPr>
        <sz val="12"/>
        <color theme="1"/>
        <rFont val="宋体"/>
        <family val="3"/>
        <charset val="134"/>
      </rPr>
      <t>数据来自核算与报告指南附表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，即来自报告系统</t>
    </r>
    <r>
      <rPr>
        <sz val="12"/>
        <color theme="1"/>
        <rFont val="Times New Roman"/>
        <family val="1"/>
      </rPr>
      <t>http://210.76.72.36</t>
    </r>
    <phoneticPr fontId="3" type="noConversion"/>
  </si>
  <si>
    <r>
      <rPr>
        <sz val="12"/>
        <color theme="1"/>
        <rFont val="宋体"/>
        <family val="3"/>
        <charset val="134"/>
      </rPr>
      <t>碳氧化率
（</t>
    </r>
    <r>
      <rPr>
        <sz val="12"/>
        <color theme="1"/>
        <rFont val="Times New Roman"/>
        <family val="1"/>
      </rPr>
      <t>0~1</t>
    </r>
    <r>
      <rPr>
        <sz val="12"/>
        <color theme="1"/>
        <rFont val="宋体"/>
        <family val="3"/>
        <charset val="134"/>
      </rPr>
      <t>）</t>
    </r>
    <phoneticPr fontId="3" type="noConversion"/>
  </si>
  <si>
    <t>三、新增工序排放——2016年1月1日后投产</t>
    <phoneticPr fontId="3" type="noConversion"/>
  </si>
  <si>
    <t>——</t>
    <phoneticPr fontId="3" type="noConversion"/>
  </si>
  <si>
    <r>
      <rPr>
        <b/>
        <sz val="12"/>
        <color theme="1"/>
        <rFont val="宋体"/>
        <family val="3"/>
        <charset val="134"/>
      </rPr>
      <t>附录二：相关参数缺省值</t>
    </r>
    <phoneticPr fontId="3" type="noConversion"/>
  </si>
  <si>
    <r>
      <rPr>
        <b/>
        <sz val="12"/>
        <color theme="1"/>
        <rFont val="宋体"/>
        <family val="3"/>
        <charset val="134"/>
      </rPr>
      <t>燃料品种</t>
    </r>
    <phoneticPr fontId="3" type="noConversion"/>
  </si>
  <si>
    <r>
      <rPr>
        <b/>
        <sz val="12"/>
        <color theme="1"/>
        <rFont val="宋体"/>
        <family val="3"/>
        <charset val="134"/>
      </rPr>
      <t>计量单位</t>
    </r>
    <phoneticPr fontId="3" type="noConversion"/>
  </si>
  <si>
    <r>
      <rPr>
        <sz val="12"/>
        <color theme="1"/>
        <rFont val="宋体"/>
        <family val="3"/>
        <charset val="134"/>
      </rPr>
      <t>固体燃料</t>
    </r>
    <phoneticPr fontId="3" type="noConversion"/>
  </si>
  <si>
    <r>
      <rPr>
        <sz val="12"/>
        <color theme="1"/>
        <rFont val="宋体"/>
        <family val="3"/>
        <charset val="134"/>
      </rPr>
      <t>吨</t>
    </r>
    <phoneticPr fontId="3" type="noConversion"/>
  </si>
  <si>
    <r>
      <rPr>
        <sz val="12"/>
        <color theme="1"/>
        <rFont val="宋体"/>
        <family val="3"/>
        <charset val="134"/>
      </rPr>
      <t>液体燃料</t>
    </r>
    <phoneticPr fontId="3" type="noConversion"/>
  </si>
  <si>
    <r>
      <rPr>
        <sz val="12"/>
        <color theme="1"/>
        <rFont val="宋体"/>
        <family val="3"/>
        <charset val="134"/>
      </rPr>
      <t>气体燃料</t>
    </r>
    <phoneticPr fontId="3" type="noConversion"/>
  </si>
  <si>
    <r>
      <rPr>
        <sz val="12"/>
        <color theme="1"/>
        <rFont val="宋体"/>
        <family val="3"/>
        <charset val="134"/>
      </rPr>
      <t>万立方米</t>
    </r>
    <phoneticPr fontId="3" type="noConversion"/>
  </si>
  <si>
    <r>
      <rPr>
        <b/>
        <sz val="12"/>
        <color theme="1"/>
        <rFont val="宋体"/>
        <family val="3"/>
        <charset val="134"/>
      </rPr>
      <t>低位发热量（</t>
    </r>
    <r>
      <rPr>
        <b/>
        <sz val="12"/>
        <color theme="1"/>
        <rFont val="Times New Roman"/>
        <family val="1"/>
      </rPr>
      <t>GJ/t</t>
    </r>
    <r>
      <rPr>
        <b/>
        <sz val="12"/>
        <color theme="1"/>
        <rFont val="宋体"/>
        <family val="3"/>
        <charset val="134"/>
      </rPr>
      <t>，</t>
    </r>
    <r>
      <rPr>
        <b/>
        <sz val="12"/>
        <color theme="1"/>
        <rFont val="Times New Roman"/>
        <family val="1"/>
      </rPr>
      <t>GJ/10^4Nm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)</t>
    </r>
    <phoneticPr fontId="3" type="noConversion"/>
  </si>
  <si>
    <r>
      <rPr>
        <b/>
        <sz val="12"/>
        <color theme="1"/>
        <rFont val="宋体"/>
        <family val="3"/>
        <charset val="134"/>
      </rPr>
      <t>单位热值含碳量（</t>
    </r>
    <r>
      <rPr>
        <b/>
        <sz val="12"/>
        <color theme="1"/>
        <rFont val="Times New Roman"/>
        <family val="1"/>
      </rPr>
      <t>tC/GJ</t>
    </r>
    <r>
      <rPr>
        <b/>
        <sz val="12"/>
        <color theme="1"/>
        <rFont val="宋体"/>
        <family val="3"/>
        <charset val="134"/>
      </rPr>
      <t>）</t>
    </r>
    <phoneticPr fontId="3" type="noConversion"/>
  </si>
  <si>
    <t>其他工序-除自备电厂外</t>
    <phoneticPr fontId="3" type="noConversion"/>
  </si>
  <si>
    <r>
      <rPr>
        <sz val="12"/>
        <color theme="1"/>
        <rFont val="宋体"/>
        <family val="3"/>
        <charset val="134"/>
      </rPr>
      <t>其他工序</t>
    </r>
    <r>
      <rPr>
        <sz val="12"/>
        <color theme="1"/>
        <rFont val="Times New Roman"/>
        <family val="1"/>
      </rPr>
      <t>-</t>
    </r>
    <r>
      <rPr>
        <sz val="12"/>
        <color theme="1"/>
        <rFont val="宋体"/>
        <family val="3"/>
        <charset val="134"/>
      </rPr>
      <t>自备电厂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锅炉外</t>
    </r>
    <phoneticPr fontId="3" type="noConversion"/>
  </si>
  <si>
    <r>
      <rPr>
        <b/>
        <sz val="12"/>
        <color theme="1"/>
        <rFont val="宋体"/>
        <family val="3"/>
        <charset val="134"/>
      </rPr>
      <t>名称</t>
    </r>
    <phoneticPr fontId="3" type="noConversion"/>
  </si>
  <si>
    <r>
      <rPr>
        <b/>
        <sz val="12"/>
        <color theme="1"/>
        <rFont val="宋体"/>
        <family val="3"/>
        <charset val="134"/>
      </rPr>
      <t>单位</t>
    </r>
    <phoneticPr fontId="3" type="noConversion"/>
  </si>
  <si>
    <r>
      <t>CO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宋体"/>
        <family val="3"/>
        <charset val="134"/>
      </rPr>
      <t>排放因子</t>
    </r>
    <phoneticPr fontId="3" type="noConversion"/>
  </si>
  <si>
    <r>
      <rPr>
        <sz val="12"/>
        <color theme="1"/>
        <rFont val="宋体"/>
        <family val="3"/>
        <charset val="134"/>
      </rPr>
      <t>电力</t>
    </r>
    <phoneticPr fontId="3" type="noConversion"/>
  </si>
  <si>
    <r>
      <rPr>
        <sz val="12"/>
        <color theme="1"/>
        <rFont val="宋体"/>
        <family val="3"/>
        <charset val="134"/>
      </rPr>
      <t>采用国家最新发布值</t>
    </r>
    <phoneticPr fontId="3" type="noConversion"/>
  </si>
  <si>
    <r>
      <rPr>
        <sz val="12"/>
        <color theme="1"/>
        <rFont val="宋体"/>
        <family val="3"/>
        <charset val="134"/>
      </rPr>
      <t>热力</t>
    </r>
    <phoneticPr fontId="3" type="noConversion"/>
  </si>
  <si>
    <r>
      <rPr>
        <b/>
        <sz val="12"/>
        <color theme="1"/>
        <rFont val="宋体"/>
        <family val="3"/>
        <charset val="134"/>
      </rPr>
      <t>表</t>
    </r>
    <r>
      <rPr>
        <b/>
        <sz val="12"/>
        <color theme="1"/>
        <rFont val="Times New Roman"/>
        <family val="1"/>
      </rPr>
      <t xml:space="preserve">2 </t>
    </r>
    <r>
      <rPr>
        <b/>
        <sz val="12"/>
        <color theme="1"/>
        <rFont val="宋体"/>
        <family val="3"/>
        <charset val="134"/>
      </rPr>
      <t>其他排放因子和参数缺省值</t>
    </r>
    <phoneticPr fontId="3" type="noConversion"/>
  </si>
  <si>
    <r>
      <t>t 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/MWh</t>
    </r>
    <phoneticPr fontId="3" type="noConversion"/>
  </si>
  <si>
    <t xml:space="preserve"> </t>
    <phoneticPr fontId="3" type="noConversion"/>
  </si>
  <si>
    <r>
      <t>t 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/GJ</t>
    </r>
    <phoneticPr fontId="3" type="noConversion"/>
  </si>
  <si>
    <r>
      <rPr>
        <b/>
        <sz val="12"/>
        <color theme="1"/>
        <rFont val="宋体"/>
        <family val="3"/>
        <charset val="134"/>
      </rPr>
      <t>表</t>
    </r>
    <r>
      <rPr>
        <b/>
        <sz val="12"/>
        <color theme="1"/>
        <rFont val="Times New Roman"/>
        <family val="1"/>
      </rPr>
      <t xml:space="preserve">1 </t>
    </r>
    <r>
      <rPr>
        <b/>
        <sz val="12"/>
        <color theme="1"/>
        <rFont val="宋体"/>
        <family val="3"/>
        <charset val="134"/>
      </rPr>
      <t>常用化石燃料相关参数的推荐值</t>
    </r>
    <r>
      <rPr>
        <b/>
        <sz val="12"/>
        <color theme="1"/>
        <rFont val="Times New Roman"/>
        <family val="1"/>
      </rPr>
      <t>-</t>
    </r>
    <r>
      <rPr>
        <b/>
        <sz val="12"/>
        <color theme="1"/>
        <rFont val="宋体"/>
        <family val="3"/>
        <charset val="134"/>
      </rPr>
      <t>造纸和纸制品生产行业</t>
    </r>
    <phoneticPr fontId="3" type="noConversion"/>
  </si>
  <si>
    <t>碳氧化率（0~1）</t>
    <phoneticPr fontId="3" type="noConversion"/>
  </si>
  <si>
    <r>
      <t>5</t>
    </r>
    <r>
      <rPr>
        <b/>
        <sz val="12"/>
        <color theme="1"/>
        <rFont val="宋体"/>
        <family val="3"/>
        <charset val="134"/>
      </rPr>
      <t>企业新增机制纸和纸板生产工序二氧化碳排放量（</t>
    </r>
    <r>
      <rPr>
        <b/>
        <sz val="12"/>
        <color theme="1"/>
        <rFont val="Times New Roman"/>
        <family val="1"/>
      </rPr>
      <t>tCO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)</t>
    </r>
  </si>
  <si>
    <r>
      <t>6</t>
    </r>
    <r>
      <rPr>
        <b/>
        <sz val="12"/>
        <color theme="1"/>
        <rFont val="宋体"/>
        <family val="3"/>
        <charset val="134"/>
      </rPr>
      <t>企业新增纸制品生产工序二氧化碳排放量（</t>
    </r>
    <r>
      <rPr>
        <b/>
        <sz val="12"/>
        <color theme="1"/>
        <rFont val="Times New Roman"/>
        <family val="1"/>
      </rPr>
      <t>tCO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)</t>
    </r>
  </si>
  <si>
    <r>
      <t>7</t>
    </r>
    <r>
      <rPr>
        <b/>
        <sz val="12"/>
        <color theme="1"/>
        <rFont val="宋体"/>
        <family val="3"/>
        <charset val="134"/>
      </rPr>
      <t>企业新增机制纸和纸板生产工序机制纸和纸板的产量（</t>
    </r>
    <r>
      <rPr>
        <b/>
        <sz val="12"/>
        <color theme="1"/>
        <rFont val="Times New Roman"/>
        <family val="1"/>
      </rPr>
      <t>t</t>
    </r>
    <r>
      <rPr>
        <b/>
        <sz val="12"/>
        <color theme="1"/>
        <rFont val="宋体"/>
        <family val="3"/>
        <charset val="134"/>
      </rPr>
      <t>）</t>
    </r>
  </si>
  <si>
    <r>
      <t>8</t>
    </r>
    <r>
      <rPr>
        <b/>
        <sz val="12"/>
        <color theme="1"/>
        <rFont val="宋体"/>
        <family val="3"/>
        <charset val="134"/>
      </rPr>
      <t>企业新增纸制品生产工序纸制品的产量（</t>
    </r>
    <r>
      <rPr>
        <b/>
        <sz val="12"/>
        <color theme="1"/>
        <rFont val="Times New Roman"/>
        <family val="1"/>
      </rPr>
      <t>t</t>
    </r>
    <r>
      <rPr>
        <b/>
        <sz val="12"/>
        <color theme="1"/>
        <rFont val="宋体"/>
        <family val="3"/>
        <charset val="134"/>
      </rPr>
      <t>）</t>
    </r>
  </si>
  <si>
    <r>
      <t>2</t>
    </r>
    <r>
      <rPr>
        <b/>
        <sz val="12"/>
        <color theme="1"/>
        <rFont val="宋体"/>
        <family val="3"/>
        <charset val="134"/>
      </rPr>
      <t>主营产品产量（单位：</t>
    </r>
    <r>
      <rPr>
        <b/>
        <sz val="12"/>
        <color theme="1"/>
        <rFont val="Times New Roman"/>
        <family val="1"/>
      </rPr>
      <t>t</t>
    </r>
    <r>
      <rPr>
        <b/>
        <sz val="12"/>
        <color theme="1"/>
        <rFont val="宋体"/>
        <family val="3"/>
        <charset val="134"/>
      </rPr>
      <t>）</t>
    </r>
  </si>
  <si>
    <r>
      <t>3</t>
    </r>
    <r>
      <rPr>
        <b/>
        <sz val="12"/>
        <color theme="1"/>
        <rFont val="宋体"/>
        <family val="3"/>
        <charset val="134"/>
      </rPr>
      <t>排放强度（</t>
    </r>
    <r>
      <rPr>
        <b/>
        <sz val="12"/>
        <color theme="1"/>
        <rFont val="Times New Roman"/>
        <family val="1"/>
      </rPr>
      <t>t CO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/t</t>
    </r>
    <r>
      <rPr>
        <b/>
        <sz val="12"/>
        <color theme="1"/>
        <rFont val="宋体"/>
        <family val="3"/>
        <charset val="134"/>
      </rPr>
      <t>）</t>
    </r>
  </si>
  <si>
    <r>
      <t>4</t>
    </r>
    <r>
      <rPr>
        <b/>
        <sz val="12"/>
        <color theme="1"/>
        <rFont val="宋体"/>
        <family val="3"/>
        <charset val="134"/>
      </rPr>
      <t>企业不同生产工序的二氧化碳排放量及产品产量</t>
    </r>
  </si>
  <si>
    <r>
      <t>1</t>
    </r>
    <r>
      <rPr>
        <b/>
        <sz val="12"/>
        <color rgb="FF000000"/>
        <rFont val="宋体"/>
        <family val="3"/>
        <charset val="134"/>
      </rPr>
      <t>纳入碳排放权交易体系的</t>
    </r>
    <r>
      <rPr>
        <b/>
        <sz val="12"/>
        <color theme="1"/>
        <rFont val="宋体"/>
        <family val="3"/>
        <charset val="134"/>
      </rPr>
      <t>二氧化碳排放总量（</t>
    </r>
    <r>
      <rPr>
        <b/>
        <sz val="12"/>
        <color theme="1"/>
        <rFont val="Times New Roman"/>
        <family val="1"/>
      </rPr>
      <t>tCO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宋体"/>
        <family val="3"/>
        <charset val="134"/>
      </rPr>
      <t>）</t>
    </r>
  </si>
  <si>
    <t>纸浆</t>
    <phoneticPr fontId="3" type="noConversion"/>
  </si>
  <si>
    <t>纸和纸板</t>
    <phoneticPr fontId="3" type="noConversion"/>
  </si>
  <si>
    <r>
      <rPr>
        <sz val="11"/>
        <color theme="1"/>
        <rFont val="宋体"/>
        <family val="3"/>
        <charset val="134"/>
      </rPr>
      <t>注：</t>
    </r>
    <r>
      <rPr>
        <sz val="11"/>
        <color theme="1"/>
        <rFont val="Times New Roman"/>
        <family val="1"/>
      </rPr>
      <t>a:</t>
    </r>
    <r>
      <rPr>
        <sz val="11"/>
        <color theme="1"/>
        <rFont val="宋体"/>
        <family val="3"/>
        <charset val="134"/>
      </rPr>
      <t>《中国能源统计年鉴</t>
    </r>
    <r>
      <rPr>
        <sz val="11"/>
        <color theme="1"/>
        <rFont val="Times New Roman"/>
        <family val="1"/>
      </rPr>
      <t>2013</t>
    </r>
    <r>
      <rPr>
        <sz val="11"/>
        <color theme="1"/>
        <rFont val="宋体"/>
        <family val="3"/>
        <charset val="134"/>
      </rPr>
      <t xml:space="preserve">》；
</t>
    </r>
    <r>
      <rPr>
        <sz val="11"/>
        <color theme="1"/>
        <rFont val="Times New Roman"/>
        <family val="1"/>
      </rPr>
      <t>b</t>
    </r>
    <r>
      <rPr>
        <sz val="11"/>
        <color theme="1"/>
        <rFont val="宋体"/>
        <family val="3"/>
        <charset val="134"/>
      </rPr>
      <t xml:space="preserve">：《省级温室气体清单指南（试行）》；
</t>
    </r>
    <r>
      <rPr>
        <sz val="11"/>
        <color theme="1"/>
        <rFont val="Times New Roman"/>
        <family val="1"/>
      </rPr>
      <t>c</t>
    </r>
    <r>
      <rPr>
        <sz val="11"/>
        <color theme="1"/>
        <rFont val="宋体"/>
        <family val="3"/>
        <charset val="134"/>
      </rPr>
      <t>：《</t>
    </r>
    <r>
      <rPr>
        <sz val="11"/>
        <color theme="1"/>
        <rFont val="Times New Roman"/>
        <family val="1"/>
      </rPr>
      <t xml:space="preserve">2006 </t>
    </r>
    <r>
      <rPr>
        <sz val="11"/>
        <color theme="1"/>
        <rFont val="宋体"/>
        <family val="3"/>
        <charset val="134"/>
      </rPr>
      <t>年</t>
    </r>
    <r>
      <rPr>
        <sz val="11"/>
        <color theme="1"/>
        <rFont val="Times New Roman"/>
        <family val="1"/>
      </rPr>
      <t xml:space="preserve">IPCC </t>
    </r>
    <r>
      <rPr>
        <sz val="11"/>
        <color theme="1"/>
        <rFont val="宋体"/>
        <family val="3"/>
        <charset val="134"/>
      </rPr>
      <t xml:space="preserve">国家温室气体清单指南》；
</t>
    </r>
    <r>
      <rPr>
        <sz val="11"/>
        <color theme="1"/>
        <rFont val="Times New Roman"/>
        <family val="1"/>
      </rPr>
      <t>d</t>
    </r>
    <r>
      <rPr>
        <sz val="11"/>
        <color theme="1"/>
        <rFont val="宋体"/>
        <family val="3"/>
        <charset val="134"/>
      </rPr>
      <t>：行业经验数据。</t>
    </r>
    <phoneticPr fontId="3" type="noConversion"/>
  </si>
  <si>
    <r>
      <rPr>
        <b/>
        <sz val="12"/>
        <rFont val="宋体"/>
        <family val="3"/>
        <charset val="134"/>
      </rPr>
      <t>职务</t>
    </r>
    <phoneticPr fontId="3" type="noConversion"/>
  </si>
  <si>
    <r>
      <rPr>
        <b/>
        <sz val="12"/>
        <color theme="1"/>
        <rFont val="宋体"/>
        <family val="3"/>
        <charset val="134"/>
      </rPr>
      <t>数值</t>
    </r>
    <phoneticPr fontId="3" type="noConversion"/>
  </si>
  <si>
    <r>
      <rPr>
        <b/>
        <sz val="16"/>
        <rFont val="宋体"/>
        <family val="3"/>
        <charset val="134"/>
      </rPr>
      <t>全国碳排放权交易企业碳排放补充数据核算报告</t>
    </r>
    <phoneticPr fontId="3" type="noConversion"/>
  </si>
  <si>
    <r>
      <rPr>
        <b/>
        <sz val="12"/>
        <rFont val="宋体"/>
        <family val="3"/>
        <charset val="134"/>
      </rPr>
      <t>组织机构代码</t>
    </r>
    <phoneticPr fontId="3" type="noConversion"/>
  </si>
  <si>
    <r>
      <rPr>
        <sz val="12"/>
        <color theme="1"/>
        <rFont val="宋体"/>
        <family val="3"/>
        <charset val="134"/>
      </rPr>
      <t>企业只能选择以下产品中的一种作为主营产品：
（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）纸浆；（</t>
    </r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 xml:space="preserve">）纸和纸板。
</t>
    </r>
    <r>
      <rPr>
        <sz val="12"/>
        <color theme="1"/>
        <rFont val="Times New Roman"/>
        <family val="1"/>
      </rPr>
      <t>− </t>
    </r>
    <r>
      <rPr>
        <sz val="12"/>
        <color theme="1"/>
        <rFont val="宋体"/>
        <family val="3"/>
        <charset val="134"/>
      </rPr>
      <t xml:space="preserve">优先选用企业计量数据，如生产日志或月度、年度统计报表；
</t>
    </r>
    <r>
      <rPr>
        <sz val="12"/>
        <color theme="1"/>
        <rFont val="Times New Roman"/>
        <family val="1"/>
      </rPr>
      <t>− </t>
    </r>
    <r>
      <rPr>
        <sz val="12"/>
        <color theme="1"/>
        <rFont val="宋体"/>
        <family val="3"/>
        <charset val="134"/>
      </rPr>
      <t>其次选用报送统计局数据</t>
    </r>
    <phoneticPr fontId="3" type="noConversion"/>
  </si>
  <si>
    <r>
      <t xml:space="preserve">−   </t>
    </r>
    <r>
      <rPr>
        <sz val="12"/>
        <color theme="1"/>
        <rFont val="宋体"/>
        <family val="3"/>
        <charset val="134"/>
      </rPr>
      <t xml:space="preserve">仅针对主营产品为纸浆的企业
</t>
    </r>
    <r>
      <rPr>
        <sz val="12"/>
        <color theme="1"/>
        <rFont val="Times New Roman"/>
        <family val="1"/>
      </rPr>
      <t>− 2016</t>
    </r>
    <r>
      <rPr>
        <sz val="12"/>
        <color theme="1"/>
        <rFont val="宋体"/>
        <family val="3"/>
        <charset val="134"/>
      </rPr>
      <t>年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月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日之前投产为既有，之后为新增</t>
    </r>
    <phoneticPr fontId="3" type="noConversion"/>
  </si>
  <si>
    <t>备注：1.低位发热量可以采用实测值，也可以采用指南参考值，单位热值碳含量及碳氧化率一律采用指南参考值。
      2.单位换算：1GJ=10^9J;1TJ=10^12J=1000GJ;1大卡=4.1868千焦；</t>
    <phoneticPr fontId="3" type="noConversion"/>
  </si>
  <si>
    <r>
      <t>其他工序-自备电厂</t>
    </r>
    <r>
      <rPr>
        <vertAlign val="superscript"/>
        <sz val="12"/>
        <color rgb="FFFF0000"/>
        <rFont val="Times New Roman"/>
        <family val="1"/>
      </rPr>
      <t>*3</t>
    </r>
    <phoneticPr fontId="3" type="noConversion"/>
  </si>
  <si>
    <r>
      <rPr>
        <sz val="12"/>
        <color rgb="FFFF0000"/>
        <rFont val="宋体"/>
        <family val="3"/>
        <charset val="134"/>
      </rPr>
      <t>低位发热量
（吉焦</t>
    </r>
    <r>
      <rPr>
        <sz val="12"/>
        <color rgb="FFFF0000"/>
        <rFont val="Times New Roman"/>
        <family val="1"/>
      </rPr>
      <t>/</t>
    </r>
    <r>
      <rPr>
        <sz val="12"/>
        <color rgb="FFFF0000"/>
        <rFont val="宋体"/>
        <family val="3"/>
        <charset val="134"/>
      </rPr>
      <t>吨，吉焦</t>
    </r>
    <r>
      <rPr>
        <sz val="12"/>
        <color rgb="FFFF0000"/>
        <rFont val="Times New Roman"/>
        <family val="1"/>
      </rPr>
      <t>/</t>
    </r>
    <r>
      <rPr>
        <sz val="12"/>
        <color rgb="FFFF0000"/>
        <rFont val="宋体"/>
        <family val="3"/>
        <charset val="134"/>
      </rPr>
      <t>万立方米）</t>
    </r>
    <phoneticPr fontId="3" type="noConversion"/>
  </si>
  <si>
    <r>
      <rPr>
        <sz val="12"/>
        <color rgb="FFFF0000"/>
        <rFont val="宋体"/>
        <family val="3"/>
        <charset val="134"/>
      </rPr>
      <t>单位热值碳含量
（吨碳</t>
    </r>
    <r>
      <rPr>
        <sz val="12"/>
        <color rgb="FFFF0000"/>
        <rFont val="Times New Roman"/>
        <family val="1"/>
      </rPr>
      <t>/</t>
    </r>
    <r>
      <rPr>
        <sz val="12"/>
        <color rgb="FFFF0000"/>
        <rFont val="宋体"/>
        <family val="3"/>
        <charset val="134"/>
      </rPr>
      <t>吉焦）</t>
    </r>
    <phoneticPr fontId="3" type="noConversion"/>
  </si>
  <si>
    <r>
      <rPr>
        <sz val="12"/>
        <color rgb="FFFF0000"/>
        <rFont val="宋体"/>
        <family val="3"/>
        <charset val="134"/>
      </rPr>
      <t>碳氧化率
（</t>
    </r>
    <r>
      <rPr>
        <sz val="12"/>
        <color rgb="FFFF0000"/>
        <rFont val="Times New Roman"/>
        <family val="1"/>
      </rPr>
      <t>0~1</t>
    </r>
    <r>
      <rPr>
        <sz val="12"/>
        <color rgb="FFFF0000"/>
        <rFont val="宋体"/>
        <family val="3"/>
        <charset val="134"/>
      </rPr>
      <t>）</t>
    </r>
    <phoneticPr fontId="3" type="noConversion"/>
  </si>
  <si>
    <r>
      <rPr>
        <sz val="12"/>
        <color theme="1"/>
        <rFont val="宋体"/>
        <family val="3"/>
        <charset val="134"/>
      </rPr>
      <t>吨二氧化碳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兆瓦时</t>
    </r>
    <phoneticPr fontId="3" type="noConversion"/>
  </si>
  <si>
    <t>兆瓦时</t>
    <phoneticPr fontId="3" type="noConversion"/>
  </si>
  <si>
    <t>注：</t>
  </si>
  <si>
    <r>
      <t xml:space="preserve">1 </t>
    </r>
    <r>
      <rPr>
        <sz val="12"/>
        <color theme="1"/>
        <rFont val="宋体"/>
        <family val="3"/>
        <charset val="134"/>
      </rPr>
      <t>万</t>
    </r>
    <r>
      <rPr>
        <sz val="12"/>
        <color theme="1"/>
        <rFont val="Times New Roman"/>
        <family val="1"/>
      </rPr>
      <t>kWh = 10 MWh = 10^7 Wh</t>
    </r>
    <r>
      <rPr>
        <sz val="12"/>
        <color theme="1"/>
        <rFont val="宋体"/>
        <family val="3"/>
        <charset val="134"/>
      </rPr>
      <t>；</t>
    </r>
  </si>
  <si>
    <t>1 MWh = 10^6 Wh</t>
  </si>
  <si>
    <r>
      <rPr>
        <sz val="11"/>
        <color rgb="FFFF0000"/>
        <rFont val="宋体"/>
        <family val="3"/>
        <charset val="134"/>
      </rPr>
      <t>备注：</t>
    </r>
    <r>
      <rPr>
        <sz val="11"/>
        <color rgb="FFFF0000"/>
        <rFont val="Times New Roman"/>
        <family val="1"/>
      </rPr>
      <t>1.</t>
    </r>
    <r>
      <rPr>
        <sz val="11"/>
        <color rgb="FFFF0000"/>
        <rFont val="宋体"/>
        <family val="3"/>
        <charset val="134"/>
      </rPr>
      <t xml:space="preserve">黄色底纹为指南缺省值，如要求企业实测值时请手动填写实测值。
</t>
    </r>
    <r>
      <rPr>
        <sz val="11"/>
        <color rgb="FFFF0000"/>
        <rFont val="Times New Roman"/>
        <family val="1"/>
      </rPr>
      <t xml:space="preserve">      2.</t>
    </r>
    <r>
      <rPr>
        <sz val="11"/>
        <color rgb="FFFF0000"/>
        <rFont val="宋体"/>
        <family val="3"/>
        <charset val="134"/>
      </rPr>
      <t xml:space="preserve">低位发热量可以采用实测值，也可以采用指南参考值，单位热值碳含量及碳氧化率一律采用指南参考值。
</t>
    </r>
    <r>
      <rPr>
        <sz val="11"/>
        <color rgb="FFFF0000"/>
        <rFont val="Times New Roman"/>
        <family val="1"/>
      </rPr>
      <t xml:space="preserve">      3.</t>
    </r>
    <r>
      <rPr>
        <sz val="11"/>
        <color rgb="FFFF0000"/>
        <rFont val="宋体"/>
        <family val="3"/>
        <charset val="134"/>
      </rPr>
      <t>其他工序</t>
    </r>
    <r>
      <rPr>
        <sz val="11"/>
        <color rgb="FFFF0000"/>
        <rFont val="Times New Roman"/>
        <family val="1"/>
      </rPr>
      <t>-</t>
    </r>
    <r>
      <rPr>
        <sz val="11"/>
        <color rgb="FFFF0000"/>
        <rFont val="宋体"/>
        <family val="3"/>
        <charset val="134"/>
      </rPr>
      <t xml:space="preserve">自备电厂的缺省值请参考发电企业指南缺省值。
</t>
    </r>
    <r>
      <rPr>
        <sz val="11"/>
        <color rgb="FFFF0000"/>
        <rFont val="Times New Roman"/>
        <family val="1"/>
      </rPr>
      <t xml:space="preserve">      4.</t>
    </r>
    <r>
      <rPr>
        <sz val="11"/>
        <color rgb="FFFF0000"/>
        <rFont val="宋体"/>
        <family val="3"/>
        <charset val="134"/>
      </rPr>
      <t>单位换算：</t>
    </r>
    <r>
      <rPr>
        <sz val="11"/>
        <color rgb="FFFF0000"/>
        <rFont val="Times New Roman"/>
        <family val="1"/>
      </rPr>
      <t>1GJ=10</t>
    </r>
    <r>
      <rPr>
        <vertAlign val="superscript"/>
        <sz val="11"/>
        <color rgb="FFFF0000"/>
        <rFont val="Times New Roman"/>
        <family val="1"/>
      </rPr>
      <t>9</t>
    </r>
    <r>
      <rPr>
        <sz val="11"/>
        <color rgb="FFFF0000"/>
        <rFont val="Times New Roman"/>
        <family val="1"/>
      </rPr>
      <t>J</t>
    </r>
    <r>
      <rPr>
        <sz val="11"/>
        <color rgb="FFFF0000"/>
        <rFont val="宋体"/>
        <family val="3"/>
        <charset val="134"/>
      </rPr>
      <t>；</t>
    </r>
    <r>
      <rPr>
        <sz val="11"/>
        <color rgb="FFFF0000"/>
        <rFont val="Times New Roman"/>
        <family val="1"/>
      </rPr>
      <t>1TJ=10</t>
    </r>
    <r>
      <rPr>
        <vertAlign val="superscript"/>
        <sz val="11"/>
        <color rgb="FFFF0000"/>
        <rFont val="Times New Roman"/>
        <family val="1"/>
      </rPr>
      <t>12</t>
    </r>
    <r>
      <rPr>
        <sz val="11"/>
        <color rgb="FFFF0000"/>
        <rFont val="Times New Roman"/>
        <family val="1"/>
      </rPr>
      <t>J=1000GJ</t>
    </r>
    <r>
      <rPr>
        <sz val="11"/>
        <color rgb="FFFF0000"/>
        <rFont val="宋体"/>
        <family val="3"/>
        <charset val="134"/>
      </rPr>
      <t>；</t>
    </r>
    <r>
      <rPr>
        <sz val="11"/>
        <color rgb="FFFF0000"/>
        <rFont val="Times New Roman"/>
        <family val="1"/>
      </rPr>
      <t>1</t>
    </r>
    <r>
      <rPr>
        <sz val="11"/>
        <color rgb="FFFF0000"/>
        <rFont val="宋体"/>
        <family val="3"/>
        <charset val="134"/>
      </rPr>
      <t>大卡</t>
    </r>
    <r>
      <rPr>
        <sz val="11"/>
        <color rgb="FFFF0000"/>
        <rFont val="Times New Roman"/>
        <family val="1"/>
      </rPr>
      <t>=4.1868</t>
    </r>
    <r>
      <rPr>
        <sz val="11"/>
        <color rgb="FFFF0000"/>
        <rFont val="宋体"/>
        <family val="3"/>
        <charset val="134"/>
      </rPr>
      <t>焦耳；</t>
    </r>
    <phoneticPr fontId="3" type="noConversion"/>
  </si>
  <si>
    <r>
      <rPr>
        <b/>
        <sz val="12"/>
        <color theme="1"/>
        <rFont val="宋体"/>
        <family val="3"/>
        <charset val="134"/>
      </rPr>
      <t>合计</t>
    </r>
  </si>
  <si>
    <t>企业名称</t>
    <phoneticPr fontId="3" type="noConversion"/>
  </si>
  <si>
    <r>
      <rPr>
        <b/>
        <sz val="20"/>
        <rFont val="宋体"/>
        <family val="3"/>
        <charset val="134"/>
      </rPr>
      <t>造纸和纸制品生产企业</t>
    </r>
    <r>
      <rPr>
        <b/>
        <sz val="20"/>
        <rFont val="Times New Roman"/>
        <family val="1"/>
      </rPr>
      <t xml:space="preserve"> </t>
    </r>
    <r>
      <rPr>
        <b/>
        <u/>
        <sz val="20"/>
        <rFont val="Times New Roman"/>
        <family val="1"/>
      </rPr>
      <t xml:space="preserve">          </t>
    </r>
    <r>
      <rPr>
        <b/>
        <sz val="20"/>
        <rFont val="宋体"/>
        <family val="3"/>
        <charset val="134"/>
      </rPr>
      <t>年温室气体排放报告补充数据表</t>
    </r>
    <phoneticPr fontId="3" type="noConversion"/>
  </si>
  <si>
    <t>——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</si>
</sst>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00_ "/>
    <numFmt numFmtId="177" formatCode="0.00000_ "/>
    <numFmt numFmtId="178" formatCode="0.00_ "/>
    <numFmt numFmtId="179" formatCode="0.0000"/>
  </numFmts>
  <fonts count="35">
    <font>
      <sz val="11"/>
      <color theme="1"/>
      <name val="宋体"/>
      <family val="3"/>
      <charset val="134"/>
      <scheme val="minor"/>
    </font>
    <font>
      <b/>
      <sz val="1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b/>
      <sz val="12"/>
      <color theme="1"/>
      <name val="Times New Roman"/>
      <family val="1"/>
    </font>
    <font>
      <b/>
      <sz val="12"/>
      <color theme="1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vertAlign val="subscript"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rgb="FFFF0000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20"/>
      <name val="宋体"/>
      <family val="3"/>
      <charset val="134"/>
    </font>
    <font>
      <b/>
      <sz val="20"/>
      <name val="Times New Roman"/>
      <family val="1"/>
    </font>
    <font>
      <b/>
      <sz val="12"/>
      <name val="Times New Roman"/>
      <family val="1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b/>
      <vertAlign val="superscript"/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sz val="12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b/>
      <sz val="16"/>
      <name val="Times New Roman"/>
      <family val="1"/>
    </font>
    <font>
      <b/>
      <u/>
      <sz val="20"/>
      <name val="Times New Roman"/>
      <family val="1"/>
    </font>
    <font>
      <sz val="12"/>
      <color rgb="FFFF0000"/>
      <name val="宋体"/>
      <family val="3"/>
      <charset val="134"/>
    </font>
    <font>
      <sz val="12"/>
      <color rgb="FFFF0000"/>
      <name val="Times New Roman"/>
      <family val="1"/>
    </font>
    <font>
      <vertAlign val="superscript"/>
      <sz val="12"/>
      <color rgb="FFFF0000"/>
      <name val="Times New Roman"/>
      <family val="1"/>
    </font>
    <font>
      <sz val="11"/>
      <color rgb="FFFF0000"/>
      <name val="宋体"/>
      <family val="3"/>
      <charset val="134"/>
    </font>
    <font>
      <sz val="11"/>
      <color rgb="FFFF0000"/>
      <name val="Times New Roman"/>
      <family val="1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vertAlign val="superscript"/>
      <sz val="11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 diagonalDown="1"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thin">
        <color auto="1"/>
      </diagonal>
    </border>
    <border diagonalDown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medium">
        <color auto="1"/>
      </left>
      <right style="medium">
        <color indexed="64"/>
      </right>
      <top style="medium">
        <color auto="1"/>
      </top>
      <bottom/>
      <diagonal style="thin">
        <color auto="1"/>
      </diagonal>
    </border>
    <border diagonalDown="1">
      <left style="medium">
        <color auto="1"/>
      </left>
      <right style="medium">
        <color indexed="64"/>
      </right>
      <top/>
      <bottom style="thin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72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4" fillId="2" borderId="4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176" fontId="6" fillId="2" borderId="5" xfId="0" applyNumberFormat="1" applyFont="1" applyFill="1" applyBorder="1" applyAlignment="1" applyProtection="1">
      <alignment horizontal="center" vertical="center" wrapText="1"/>
    </xf>
    <xf numFmtId="176" fontId="5" fillId="2" borderId="8" xfId="0" applyNumberFormat="1" applyFont="1" applyFill="1" applyBorder="1" applyAlignment="1">
      <alignment horizontal="center" vertical="center"/>
    </xf>
    <xf numFmtId="177" fontId="6" fillId="2" borderId="1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Border="1" applyAlignment="1" applyProtection="1">
      <alignment horizontal="center" vertical="center"/>
      <protection locked="0"/>
    </xf>
    <xf numFmtId="176" fontId="6" fillId="2" borderId="5" xfId="0" applyNumberFormat="1" applyFont="1" applyFill="1" applyBorder="1" applyAlignment="1" applyProtection="1">
      <alignment horizontal="center" vertical="center"/>
    </xf>
    <xf numFmtId="176" fontId="5" fillId="3" borderId="1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 applyProtection="1">
      <alignment horizontal="center" vertical="center" wrapText="1"/>
    </xf>
    <xf numFmtId="0" fontId="8" fillId="0" borderId="0" xfId="0" applyFont="1">
      <alignment vertical="center"/>
    </xf>
    <xf numFmtId="0" fontId="6" fillId="0" borderId="1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177" fontId="6" fillId="0" borderId="7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/>
    </xf>
    <xf numFmtId="176" fontId="6" fillId="0" borderId="7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/>
    </xf>
    <xf numFmtId="178" fontId="6" fillId="2" borderId="1" xfId="1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176" fontId="4" fillId="0" borderId="0" xfId="0" applyNumberFormat="1" applyFont="1" applyFill="1" applyBorder="1" applyAlignment="1">
      <alignment horizontal="center" vertical="center" wrapText="1"/>
    </xf>
    <xf numFmtId="177" fontId="4" fillId="0" borderId="0" xfId="0" applyNumberFormat="1" applyFont="1" applyFill="1" applyBorder="1" applyAlignment="1">
      <alignment horizontal="center" vertical="center" wrapText="1"/>
    </xf>
    <xf numFmtId="0" fontId="6" fillId="2" borderId="30" xfId="0" applyFont="1" applyFill="1" applyBorder="1" applyAlignment="1" applyProtection="1">
      <alignment horizontal="center" vertical="center" wrapText="1"/>
    </xf>
    <xf numFmtId="0" fontId="6" fillId="2" borderId="31" xfId="0" applyFont="1" applyFill="1" applyBorder="1" applyAlignment="1" applyProtection="1">
      <alignment horizontal="center" vertical="center" wrapText="1"/>
    </xf>
    <xf numFmtId="0" fontId="6" fillId="2" borderId="32" xfId="0" applyFont="1" applyFill="1" applyBorder="1" applyAlignment="1" applyProtection="1">
      <alignment horizontal="center" vertical="center" wrapText="1"/>
    </xf>
    <xf numFmtId="0" fontId="6" fillId="2" borderId="33" xfId="0" applyFont="1" applyFill="1" applyBorder="1" applyAlignment="1" applyProtection="1">
      <alignment horizontal="center" vertical="center" wrapText="1"/>
    </xf>
    <xf numFmtId="178" fontId="6" fillId="0" borderId="5" xfId="1" applyNumberFormat="1" applyFont="1" applyFill="1" applyBorder="1" applyAlignment="1">
      <alignment horizontal="center" vertical="center" wrapText="1"/>
    </xf>
    <xf numFmtId="178" fontId="6" fillId="0" borderId="8" xfId="1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178" fontId="4" fillId="0" borderId="0" xfId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6" fillId="2" borderId="16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28" fillId="2" borderId="3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7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179" fontId="6" fillId="0" borderId="1" xfId="0" applyNumberFormat="1" applyFont="1" applyBorder="1" applyAlignment="1" applyProtection="1">
      <alignment horizontal="center" vertical="center" wrapText="1"/>
      <protection locked="0"/>
    </xf>
    <xf numFmtId="0" fontId="8" fillId="2" borderId="5" xfId="0" applyFont="1" applyFill="1" applyBorder="1" applyAlignment="1" applyProtection="1">
      <alignment horizontal="center" vertical="center" wrapText="1"/>
    </xf>
    <xf numFmtId="176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justify" vertical="center" wrapText="1"/>
    </xf>
    <xf numFmtId="0" fontId="13" fillId="2" borderId="5" xfId="0" applyFont="1" applyFill="1" applyBorder="1" applyAlignment="1" applyProtection="1">
      <alignment horizontal="justify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justify" vertical="center" wrapText="1"/>
    </xf>
    <xf numFmtId="179" fontId="5" fillId="0" borderId="4" xfId="0" applyNumberFormat="1" applyFont="1" applyBorder="1" applyAlignment="1" applyProtection="1">
      <alignment horizontal="center" vertical="center"/>
      <protection locked="0"/>
    </xf>
    <xf numFmtId="176" fontId="5" fillId="3" borderId="1" xfId="0" applyNumberFormat="1" applyFont="1" applyFill="1" applyBorder="1" applyAlignment="1" applyProtection="1">
      <alignment horizontal="center" vertical="center"/>
      <protection locked="0"/>
    </xf>
    <xf numFmtId="176" fontId="5" fillId="0" borderId="1" xfId="0" applyNumberFormat="1" applyFont="1" applyFill="1" applyBorder="1" applyAlignment="1" applyProtection="1">
      <alignment horizontal="center" vertical="center"/>
      <protection locked="0"/>
    </xf>
    <xf numFmtId="177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176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Protection="1">
      <alignment vertical="center"/>
    </xf>
    <xf numFmtId="0" fontId="0" fillId="0" borderId="0" xfId="0" applyProtection="1">
      <alignment vertical="center"/>
    </xf>
    <xf numFmtId="0" fontId="6" fillId="2" borderId="11" xfId="0" applyFont="1" applyFill="1" applyBorder="1" applyAlignment="1" applyProtection="1">
      <alignment vertical="center" wrapText="1"/>
    </xf>
    <xf numFmtId="177" fontId="6" fillId="2" borderId="1" xfId="0" applyNumberFormat="1" applyFont="1" applyFill="1" applyBorder="1" applyAlignment="1" applyProtection="1">
      <alignment horizontal="center" vertical="center" wrapText="1"/>
    </xf>
    <xf numFmtId="176" fontId="6" fillId="2" borderId="1" xfId="1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Protection="1">
      <alignment vertical="center"/>
    </xf>
    <xf numFmtId="0" fontId="6" fillId="2" borderId="1" xfId="0" applyFont="1" applyFill="1" applyBorder="1" applyProtection="1">
      <alignment vertical="center"/>
    </xf>
    <xf numFmtId="0" fontId="6" fillId="2" borderId="7" xfId="0" applyFont="1" applyFill="1" applyBorder="1" applyProtection="1">
      <alignment vertical="center"/>
    </xf>
    <xf numFmtId="0" fontId="6" fillId="2" borderId="8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 wrapText="1"/>
    </xf>
    <xf numFmtId="0" fontId="6" fillId="0" borderId="0" xfId="0" applyFo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/>
    </xf>
    <xf numFmtId="0" fontId="7" fillId="2" borderId="17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8" fillId="2" borderId="4" xfId="0" applyFont="1" applyFill="1" applyBorder="1" applyAlignment="1" applyProtection="1">
      <alignment horizontal="center" vertical="center"/>
    </xf>
    <xf numFmtId="0" fontId="18" fillId="2" borderId="1" xfId="0" applyFont="1" applyFill="1" applyBorder="1" applyAlignment="1" applyProtection="1">
      <alignment horizontal="center" vertical="center"/>
    </xf>
    <xf numFmtId="0" fontId="18" fillId="2" borderId="5" xfId="0" applyFont="1" applyFill="1" applyBorder="1" applyAlignment="1" applyProtection="1">
      <alignment horizontal="center" vertical="center"/>
    </xf>
    <xf numFmtId="0" fontId="8" fillId="2" borderId="20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</xf>
    <xf numFmtId="176" fontId="8" fillId="2" borderId="8" xfId="0" applyNumberFormat="1" applyFont="1" applyFill="1" applyBorder="1" applyAlignment="1" applyProtection="1">
      <alignment horizontal="center" vertical="center"/>
    </xf>
    <xf numFmtId="0" fontId="18" fillId="2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20" fillId="0" borderId="1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left" vertical="center" wrapText="1" indent="1"/>
    </xf>
    <xf numFmtId="0" fontId="6" fillId="2" borderId="1" xfId="0" applyFont="1" applyFill="1" applyBorder="1" applyAlignment="1" applyProtection="1">
      <alignment horizontal="left" vertical="center" wrapText="1" indent="1"/>
    </xf>
    <xf numFmtId="0" fontId="6" fillId="2" borderId="4" xfId="0" applyFont="1" applyFill="1" applyBorder="1" applyAlignment="1" applyProtection="1">
      <alignment horizontal="left" vertical="center" wrapText="1" indent="2"/>
    </xf>
    <xf numFmtId="0" fontId="6" fillId="2" borderId="1" xfId="0" applyFont="1" applyFill="1" applyBorder="1" applyAlignment="1" applyProtection="1">
      <alignment horizontal="left" vertical="center" wrapText="1" indent="2"/>
    </xf>
    <xf numFmtId="0" fontId="8" fillId="2" borderId="4" xfId="0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 applyProtection="1">
      <alignment horizontal="left" vertical="center" wrapText="1"/>
    </xf>
    <xf numFmtId="0" fontId="8" fillId="2" borderId="6" xfId="0" applyFont="1" applyFill="1" applyBorder="1" applyAlignment="1" applyProtection="1">
      <alignment horizontal="left" vertical="center" wrapText="1"/>
    </xf>
    <xf numFmtId="0" fontId="8" fillId="2" borderId="7" xfId="0" applyFont="1" applyFill="1" applyBorder="1" applyAlignment="1" applyProtection="1">
      <alignment horizontal="left" vertical="center" wrapText="1"/>
    </xf>
    <xf numFmtId="0" fontId="25" fillId="2" borderId="16" xfId="0" applyFont="1" applyFill="1" applyBorder="1" applyAlignment="1" applyProtection="1">
      <alignment horizontal="center" vertical="center"/>
    </xf>
    <xf numFmtId="0" fontId="25" fillId="2" borderId="3" xfId="0" applyFont="1" applyFill="1" applyBorder="1" applyAlignment="1" applyProtection="1">
      <alignment horizontal="center" vertical="center"/>
    </xf>
    <xf numFmtId="0" fontId="25" fillId="2" borderId="17" xfId="0" applyFont="1" applyFill="1" applyBorder="1" applyAlignment="1" applyProtection="1">
      <alignment horizontal="center" vertical="center"/>
    </xf>
    <xf numFmtId="0" fontId="17" fillId="4" borderId="4" xfId="0" applyFont="1" applyFill="1" applyBorder="1" applyAlignment="1" applyProtection="1">
      <alignment horizontal="center" vertical="center"/>
      <protection locked="0"/>
    </xf>
    <xf numFmtId="0" fontId="17" fillId="4" borderId="1" xfId="0" applyFont="1" applyFill="1" applyBorder="1" applyAlignment="1" applyProtection="1">
      <alignment horizontal="center" vertical="center"/>
      <protection locked="0"/>
    </xf>
    <xf numFmtId="0" fontId="17" fillId="4" borderId="5" xfId="0" applyFont="1" applyFill="1" applyBorder="1" applyAlignment="1" applyProtection="1">
      <alignment horizontal="center" vertical="center"/>
      <protection locked="0"/>
    </xf>
    <xf numFmtId="0" fontId="18" fillId="2" borderId="4" xfId="0" applyFont="1" applyFill="1" applyBorder="1" applyAlignment="1" applyProtection="1">
      <alignment horizontal="center" vertical="center"/>
    </xf>
    <xf numFmtId="0" fontId="18" fillId="2" borderId="1" xfId="0" applyFont="1" applyFill="1" applyBorder="1" applyAlignment="1" applyProtection="1">
      <alignment horizontal="center" vertical="center"/>
    </xf>
    <xf numFmtId="0" fontId="18" fillId="2" borderId="5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19" fillId="0" borderId="1" xfId="0" applyFont="1" applyFill="1" applyBorder="1" applyAlignment="1" applyProtection="1">
      <alignment horizontal="center" vertical="center"/>
      <protection locked="0"/>
    </xf>
    <xf numFmtId="0" fontId="18" fillId="0" borderId="1" xfId="0" applyFont="1" applyFill="1" applyBorder="1" applyAlignment="1" applyProtection="1">
      <alignment horizontal="center" vertical="center"/>
      <protection locked="0"/>
    </xf>
    <xf numFmtId="0" fontId="18" fillId="0" borderId="5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left" vertical="center" wrapText="1"/>
    </xf>
    <xf numFmtId="0" fontId="6" fillId="2" borderId="18" xfId="0" applyFont="1" applyFill="1" applyBorder="1" applyAlignment="1" applyProtection="1">
      <alignment horizontal="left" vertical="center" wrapText="1"/>
    </xf>
    <xf numFmtId="0" fontId="6" fillId="2" borderId="19" xfId="0" applyFont="1" applyFill="1" applyBorder="1" applyAlignment="1" applyProtection="1">
      <alignment horizontal="left" vertical="center" wrapText="1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27" fillId="2" borderId="29" xfId="0" applyFont="1" applyFill="1" applyBorder="1" applyAlignment="1" applyProtection="1">
      <alignment horizontal="center" vertical="center" wrapText="1"/>
    </xf>
    <xf numFmtId="0" fontId="28" fillId="2" borderId="26" xfId="0" applyFont="1" applyFill="1" applyBorder="1" applyAlignment="1" applyProtection="1">
      <alignment horizontal="center" vertical="center" wrapText="1"/>
    </xf>
    <xf numFmtId="0" fontId="28" fillId="2" borderId="27" xfId="0" applyFont="1" applyFill="1" applyBorder="1" applyAlignment="1" applyProtection="1">
      <alignment horizontal="center" vertical="center" wrapText="1"/>
    </xf>
    <xf numFmtId="0" fontId="28" fillId="2" borderId="28" xfId="0" applyFont="1" applyFill="1" applyBorder="1" applyAlignment="1" applyProtection="1">
      <alignment horizontal="center" vertical="center" wrapText="1"/>
    </xf>
    <xf numFmtId="0" fontId="14" fillId="0" borderId="13" xfId="0" applyFont="1" applyBorder="1" applyAlignment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4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6" fillId="2" borderId="16" xfId="0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6" xfId="0" applyFont="1" applyFill="1" applyBorder="1" applyAlignment="1" applyProtection="1">
      <alignment horizontal="center" vertical="center"/>
    </xf>
    <xf numFmtId="0" fontId="6" fillId="2" borderId="7" xfId="0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24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8" fillId="0" borderId="2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14" fillId="0" borderId="14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2" borderId="15" xfId="0" applyFont="1" applyFill="1" applyBorder="1" applyAlignment="1" applyProtection="1">
      <alignment horizontal="center" vertical="center" wrapText="1"/>
    </xf>
    <xf numFmtId="0" fontId="6" fillId="2" borderId="34" xfId="0" applyFont="1" applyFill="1" applyBorder="1" applyAlignment="1" applyProtection="1">
      <alignment horizontal="left" vertical="center" wrapText="1"/>
    </xf>
    <xf numFmtId="0" fontId="6" fillId="2" borderId="35" xfId="0" applyFont="1" applyFill="1" applyBorder="1" applyAlignment="1" applyProtection="1">
      <alignment horizontal="left" vertical="center" wrapText="1"/>
    </xf>
    <xf numFmtId="17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79" fontId="6" fillId="2" borderId="7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</xdr:row>
      <xdr:rowOff>85725</xdr:rowOff>
    </xdr:from>
    <xdr:to>
      <xdr:col>17</xdr:col>
      <xdr:colOff>414449</xdr:colOff>
      <xdr:row>24</xdr:row>
      <xdr:rowOff>66675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29475" y="285750"/>
          <a:ext cx="5215049" cy="5362575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180974</xdr:colOff>
      <xdr:row>24</xdr:row>
      <xdr:rowOff>46922</xdr:rowOff>
    </xdr:from>
    <xdr:to>
      <xdr:col>17</xdr:col>
      <xdr:colOff>475523</xdr:colOff>
      <xdr:row>30</xdr:row>
      <xdr:rowOff>142614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10449" y="5628572"/>
          <a:ext cx="5095149" cy="18292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zoomScaleNormal="100" zoomScaleSheetLayoutView="100" workbookViewId="0">
      <selection activeCell="H22" sqref="H22"/>
    </sheetView>
  </sheetViews>
  <sheetFormatPr defaultColWidth="9" defaultRowHeight="15"/>
  <cols>
    <col min="1" max="1" width="19.375" style="4" customWidth="1"/>
    <col min="2" max="2" width="33.75" style="4" customWidth="1"/>
    <col min="3" max="3" width="18" style="8" customWidth="1"/>
    <col min="4" max="4" width="61.375" style="4" customWidth="1"/>
    <col min="5" max="5" width="10.875" style="6" customWidth="1"/>
    <col min="6" max="7" width="0" style="4" hidden="1" customWidth="1"/>
    <col min="8" max="16384" width="9" style="4"/>
  </cols>
  <sheetData>
    <row r="1" spans="1:6" s="1" customFormat="1" ht="33.75" customHeight="1">
      <c r="A1" s="114" t="s">
        <v>130</v>
      </c>
      <c r="B1" s="115"/>
      <c r="C1" s="115"/>
      <c r="D1" s="116"/>
      <c r="E1" s="7"/>
    </row>
    <row r="2" spans="1:6" s="1" customFormat="1" ht="25.5" customHeight="1">
      <c r="A2" s="117" t="s">
        <v>147</v>
      </c>
      <c r="B2" s="118"/>
      <c r="C2" s="118"/>
      <c r="D2" s="119"/>
      <c r="E2" s="7"/>
    </row>
    <row r="3" spans="1:6" s="1" customFormat="1" ht="25.5" customHeight="1">
      <c r="A3" s="96" t="s">
        <v>60</v>
      </c>
      <c r="B3" s="125" t="s">
        <v>146</v>
      </c>
      <c r="C3" s="126"/>
      <c r="D3" s="127"/>
      <c r="E3" s="7"/>
    </row>
    <row r="4" spans="1:6" s="1" customFormat="1" ht="25.5" customHeight="1">
      <c r="A4" s="103" t="s">
        <v>131</v>
      </c>
      <c r="B4" s="95"/>
      <c r="C4" s="19" t="s">
        <v>61</v>
      </c>
      <c r="D4" s="62"/>
      <c r="E4" s="7"/>
    </row>
    <row r="5" spans="1:6" s="1" customFormat="1" ht="25.5" customHeight="1">
      <c r="A5" s="120" t="s">
        <v>62</v>
      </c>
      <c r="B5" s="121"/>
      <c r="C5" s="121"/>
      <c r="D5" s="122"/>
      <c r="E5" s="7"/>
    </row>
    <row r="6" spans="1:6" s="1" customFormat="1" ht="25.5" customHeight="1">
      <c r="A6" s="96"/>
      <c r="B6" s="97" t="s">
        <v>63</v>
      </c>
      <c r="C6" s="97" t="s">
        <v>128</v>
      </c>
      <c r="D6" s="98" t="s">
        <v>64</v>
      </c>
      <c r="E6" s="7"/>
    </row>
    <row r="7" spans="1:6" s="1" customFormat="1" ht="25.5" customHeight="1">
      <c r="A7" s="18" t="s">
        <v>65</v>
      </c>
      <c r="B7" s="105"/>
      <c r="C7" s="105"/>
      <c r="D7" s="104"/>
      <c r="E7" s="7"/>
    </row>
    <row r="8" spans="1:6" s="1" customFormat="1" ht="25.5" customHeight="1">
      <c r="A8" s="18" t="s">
        <v>66</v>
      </c>
      <c r="B8" s="63"/>
      <c r="C8" s="63"/>
      <c r="D8" s="104"/>
      <c r="E8" s="7"/>
    </row>
    <row r="9" spans="1:6" ht="19.5" customHeight="1">
      <c r="A9" s="123" t="s">
        <v>32</v>
      </c>
      <c r="B9" s="124"/>
      <c r="C9" s="92" t="s">
        <v>129</v>
      </c>
      <c r="D9" s="67" t="s">
        <v>1</v>
      </c>
      <c r="E9" s="5"/>
    </row>
    <row r="10" spans="1:6" ht="18.75" customHeight="1">
      <c r="A10" s="110" t="s">
        <v>124</v>
      </c>
      <c r="B10" s="111"/>
      <c r="C10" s="68">
        <f>SUM(C11:C13)</f>
        <v>0</v>
      </c>
      <c r="D10" s="69"/>
      <c r="E10" s="5"/>
    </row>
    <row r="11" spans="1:6" ht="18.75" customHeight="1">
      <c r="A11" s="106" t="s">
        <v>33</v>
      </c>
      <c r="B11" s="107"/>
      <c r="C11" s="64"/>
      <c r="D11" s="69" t="s">
        <v>89</v>
      </c>
      <c r="E11" s="5"/>
    </row>
    <row r="12" spans="1:6" ht="18.75" customHeight="1">
      <c r="A12" s="106" t="s">
        <v>34</v>
      </c>
      <c r="B12" s="107"/>
      <c r="C12" s="64"/>
      <c r="D12" s="69" t="s">
        <v>89</v>
      </c>
    </row>
    <row r="13" spans="1:6" ht="18.75" customHeight="1">
      <c r="A13" s="106" t="s">
        <v>35</v>
      </c>
      <c r="B13" s="107"/>
      <c r="C13" s="64"/>
      <c r="D13" s="69" t="s">
        <v>89</v>
      </c>
    </row>
    <row r="14" spans="1:6" ht="27.75" customHeight="1">
      <c r="A14" s="110" t="s">
        <v>121</v>
      </c>
      <c r="B14" s="111"/>
      <c r="C14" s="64"/>
      <c r="D14" s="128" t="s">
        <v>132</v>
      </c>
      <c r="F14" s="58" t="s">
        <v>125</v>
      </c>
    </row>
    <row r="15" spans="1:6" ht="37.5" customHeight="1">
      <c r="A15" s="110"/>
      <c r="B15" s="111"/>
      <c r="C15" s="65"/>
      <c r="D15" s="128"/>
      <c r="F15" s="58" t="s">
        <v>126</v>
      </c>
    </row>
    <row r="16" spans="1:6" ht="15.75" customHeight="1">
      <c r="A16" s="110" t="s">
        <v>122</v>
      </c>
      <c r="B16" s="111"/>
      <c r="C16" s="68" t="e">
        <f>C10/C15</f>
        <v>#DIV/0!</v>
      </c>
      <c r="D16" s="70" t="s">
        <v>36</v>
      </c>
    </row>
    <row r="17" spans="1:4" ht="15.75">
      <c r="A17" s="110" t="s">
        <v>123</v>
      </c>
      <c r="B17" s="111"/>
      <c r="C17" s="68" t="s">
        <v>92</v>
      </c>
      <c r="D17" s="69" t="s">
        <v>31</v>
      </c>
    </row>
    <row r="18" spans="1:4" ht="15.75">
      <c r="A18" s="106" t="s">
        <v>40</v>
      </c>
      <c r="B18" s="107"/>
      <c r="C18" s="68" t="s">
        <v>92</v>
      </c>
      <c r="D18" s="69" t="s">
        <v>31</v>
      </c>
    </row>
    <row r="19" spans="1:4" ht="15.75" customHeight="1">
      <c r="A19" s="108" t="s">
        <v>68</v>
      </c>
      <c r="B19" s="109"/>
      <c r="C19" s="68">
        <f>化石燃料燃烧排放!$F$26</f>
        <v>0</v>
      </c>
      <c r="D19" s="69" t="s">
        <v>82</v>
      </c>
    </row>
    <row r="20" spans="1:4" ht="15.75" customHeight="1">
      <c r="A20" s="108" t="s">
        <v>72</v>
      </c>
      <c r="B20" s="109"/>
      <c r="C20" s="68">
        <f>间接排放!$D$4</f>
        <v>0</v>
      </c>
      <c r="D20" s="69" t="s">
        <v>83</v>
      </c>
    </row>
    <row r="21" spans="1:4" ht="15.75" customHeight="1">
      <c r="A21" s="108" t="s">
        <v>73</v>
      </c>
      <c r="B21" s="109"/>
      <c r="C21" s="68">
        <f>间接排放!$D$5</f>
        <v>0</v>
      </c>
      <c r="D21" s="69" t="s">
        <v>84</v>
      </c>
    </row>
    <row r="22" spans="1:4" ht="15.75">
      <c r="A22" s="108" t="s">
        <v>74</v>
      </c>
      <c r="B22" s="109"/>
      <c r="C22" s="66"/>
      <c r="D22" s="69" t="s">
        <v>31</v>
      </c>
    </row>
    <row r="23" spans="1:4" ht="15.75" customHeight="1">
      <c r="A23" s="106" t="s">
        <v>69</v>
      </c>
      <c r="B23" s="107"/>
      <c r="C23" s="68" t="s">
        <v>92</v>
      </c>
      <c r="D23" s="69" t="s">
        <v>31</v>
      </c>
    </row>
    <row r="24" spans="1:4" ht="15.75" customHeight="1">
      <c r="A24" s="108" t="s">
        <v>67</v>
      </c>
      <c r="B24" s="109"/>
      <c r="C24" s="68">
        <f>化石燃料燃烧排放!$K$26</f>
        <v>0</v>
      </c>
      <c r="D24" s="69" t="s">
        <v>85</v>
      </c>
    </row>
    <row r="25" spans="1:4" ht="15.75" customHeight="1">
      <c r="A25" s="108" t="s">
        <v>75</v>
      </c>
      <c r="B25" s="109"/>
      <c r="C25" s="68">
        <f>间接排放!$D$8</f>
        <v>0</v>
      </c>
      <c r="D25" s="69" t="s">
        <v>86</v>
      </c>
    </row>
    <row r="26" spans="1:4" ht="15.75" customHeight="1">
      <c r="A26" s="108" t="s">
        <v>76</v>
      </c>
      <c r="B26" s="109"/>
      <c r="C26" s="68">
        <f>间接排放!$D$9</f>
        <v>0</v>
      </c>
      <c r="D26" s="69" t="s">
        <v>87</v>
      </c>
    </row>
    <row r="27" spans="1:4" ht="15.75" customHeight="1">
      <c r="A27" s="108" t="s">
        <v>77</v>
      </c>
      <c r="B27" s="109"/>
      <c r="C27" s="66"/>
      <c r="D27" s="69" t="s">
        <v>31</v>
      </c>
    </row>
    <row r="28" spans="1:4" ht="15.75">
      <c r="A28" s="106" t="s">
        <v>70</v>
      </c>
      <c r="B28" s="107"/>
      <c r="C28" s="68" t="s">
        <v>92</v>
      </c>
      <c r="D28" s="69" t="s">
        <v>31</v>
      </c>
    </row>
    <row r="29" spans="1:4" ht="15.75" customHeight="1">
      <c r="A29" s="108" t="s">
        <v>78</v>
      </c>
      <c r="B29" s="109"/>
      <c r="C29" s="68">
        <f>化石燃料燃烧排放!$P$26</f>
        <v>0</v>
      </c>
      <c r="D29" s="69" t="s">
        <v>85</v>
      </c>
    </row>
    <row r="30" spans="1:4" ht="15.75" customHeight="1">
      <c r="A30" s="108" t="s">
        <v>79</v>
      </c>
      <c r="B30" s="109"/>
      <c r="C30" s="68">
        <f>间接排放!$D$12</f>
        <v>0</v>
      </c>
      <c r="D30" s="69" t="s">
        <v>88</v>
      </c>
    </row>
    <row r="31" spans="1:4" ht="15.75" customHeight="1">
      <c r="A31" s="108" t="s">
        <v>80</v>
      </c>
      <c r="B31" s="109"/>
      <c r="C31" s="68">
        <f>间接排放!$D$13</f>
        <v>0</v>
      </c>
      <c r="D31" s="69" t="s">
        <v>87</v>
      </c>
    </row>
    <row r="32" spans="1:4" ht="15.75" customHeight="1">
      <c r="A32" s="108" t="s">
        <v>81</v>
      </c>
      <c r="B32" s="109"/>
      <c r="C32" s="66"/>
      <c r="D32" s="69" t="s">
        <v>31</v>
      </c>
    </row>
    <row r="33" spans="1:4" ht="15.75">
      <c r="A33" s="106" t="s">
        <v>71</v>
      </c>
      <c r="B33" s="107"/>
      <c r="C33" s="71" t="s">
        <v>92</v>
      </c>
      <c r="D33" s="69" t="s">
        <v>31</v>
      </c>
    </row>
    <row r="34" spans="1:4" ht="15.75" customHeight="1">
      <c r="A34" s="108" t="s">
        <v>78</v>
      </c>
      <c r="B34" s="109"/>
      <c r="C34" s="68">
        <f>化石燃料燃烧排放!U26+化石燃料燃烧排放!$Z$26</f>
        <v>0</v>
      </c>
      <c r="D34" s="69" t="s">
        <v>85</v>
      </c>
    </row>
    <row r="35" spans="1:4" ht="15.75" customHeight="1">
      <c r="A35" s="108" t="s">
        <v>79</v>
      </c>
      <c r="B35" s="109"/>
      <c r="C35" s="68">
        <f>间接排放!$D$16+间接排放!$D$20</f>
        <v>0</v>
      </c>
      <c r="D35" s="69" t="s">
        <v>86</v>
      </c>
    </row>
    <row r="36" spans="1:4" ht="15.75" customHeight="1">
      <c r="A36" s="108" t="s">
        <v>80</v>
      </c>
      <c r="B36" s="109"/>
      <c r="C36" s="68">
        <f>间接排放!$D$17+间接排放!$D$21</f>
        <v>0</v>
      </c>
      <c r="D36" s="69" t="s">
        <v>87</v>
      </c>
    </row>
    <row r="37" spans="1:4" ht="31.5" customHeight="1">
      <c r="A37" s="110" t="s">
        <v>117</v>
      </c>
      <c r="B37" s="111"/>
      <c r="C37" s="68">
        <f>化石燃料燃烧排放!$F$56+间接排放!$D$24+间接排放!$D$25</f>
        <v>0</v>
      </c>
      <c r="D37" s="69" t="s">
        <v>133</v>
      </c>
    </row>
    <row r="38" spans="1:4" ht="21" customHeight="1">
      <c r="A38" s="110" t="s">
        <v>118</v>
      </c>
      <c r="B38" s="111"/>
      <c r="C38" s="68">
        <f>化石燃料燃烧排放!$K$56+间接排放!$D$28+间接排放!$D$29</f>
        <v>0</v>
      </c>
      <c r="D38" s="69"/>
    </row>
    <row r="39" spans="1:4" ht="38.25" customHeight="1">
      <c r="A39" s="110" t="s">
        <v>119</v>
      </c>
      <c r="B39" s="111"/>
      <c r="C39" s="170" t="s">
        <v>148</v>
      </c>
      <c r="D39" s="69" t="s">
        <v>133</v>
      </c>
    </row>
    <row r="40" spans="1:4" ht="21" customHeight="1" thickBot="1">
      <c r="A40" s="112" t="s">
        <v>120</v>
      </c>
      <c r="B40" s="113"/>
      <c r="C40" s="171" t="s">
        <v>148</v>
      </c>
      <c r="D40" s="72"/>
    </row>
  </sheetData>
  <sheetProtection formatCells="0" formatColumns="0" formatRows="0" insertColumns="0" insertRows="0" deleteColumns="0" deleteRows="0"/>
  <mergeCells count="36">
    <mergeCell ref="A16:B16"/>
    <mergeCell ref="A17:B17"/>
    <mergeCell ref="A14:B15"/>
    <mergeCell ref="A1:D1"/>
    <mergeCell ref="A2:D2"/>
    <mergeCell ref="A5:D5"/>
    <mergeCell ref="A9:B9"/>
    <mergeCell ref="B3:D3"/>
    <mergeCell ref="D14:D15"/>
    <mergeCell ref="A10:B10"/>
    <mergeCell ref="A11:B11"/>
    <mergeCell ref="A12:B12"/>
    <mergeCell ref="A13:B13"/>
    <mergeCell ref="A34:B34"/>
    <mergeCell ref="A35:B35"/>
    <mergeCell ref="A36:B36"/>
    <mergeCell ref="A37:B37"/>
    <mergeCell ref="A20:B20"/>
    <mergeCell ref="A21:B21"/>
    <mergeCell ref="A22:B22"/>
    <mergeCell ref="A18:B18"/>
    <mergeCell ref="A19:B19"/>
    <mergeCell ref="A39:B39"/>
    <mergeCell ref="A40:B40"/>
    <mergeCell ref="A33:B33"/>
    <mergeCell ref="A28:B28"/>
    <mergeCell ref="A23:B23"/>
    <mergeCell ref="A38:B38"/>
    <mergeCell ref="A24:B24"/>
    <mergeCell ref="A25:B25"/>
    <mergeCell ref="A26:B26"/>
    <mergeCell ref="A27:B27"/>
    <mergeCell ref="A29:B29"/>
    <mergeCell ref="A30:B30"/>
    <mergeCell ref="A31:B31"/>
    <mergeCell ref="A32:B32"/>
  </mergeCells>
  <phoneticPr fontId="3" type="noConversion"/>
  <dataValidations count="1">
    <dataValidation type="list" showInputMessage="1" showErrorMessage="1" sqref="C14">
      <formula1>$F$14:$F$15</formula1>
    </dataValidation>
  </dataValidations>
  <pageMargins left="0.75" right="0.75" top="1" bottom="1" header="0.51" footer="0.51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58"/>
  <sheetViews>
    <sheetView topLeftCell="A10" zoomScale="90" zoomScaleNormal="90" workbookViewId="0">
      <selection activeCell="A28" sqref="A28:XFD60"/>
    </sheetView>
  </sheetViews>
  <sheetFormatPr defaultRowHeight="13.5"/>
  <cols>
    <col min="1" max="1" width="18.875" customWidth="1"/>
    <col min="2" max="2" width="13" customWidth="1"/>
    <col min="3" max="5" width="14.5" customWidth="1"/>
    <col min="6" max="6" width="12.25" customWidth="1"/>
    <col min="7" max="7" width="13.5" customWidth="1"/>
    <col min="8" max="10" width="11.75" customWidth="1"/>
    <col min="11" max="11" width="12.125" customWidth="1"/>
    <col min="12" max="12" width="13" customWidth="1"/>
    <col min="13" max="16" width="12" customWidth="1"/>
    <col min="17" max="17" width="11.5" customWidth="1"/>
    <col min="18" max="18" width="12" customWidth="1"/>
    <col min="19" max="19" width="12.125" customWidth="1"/>
    <col min="20" max="20" width="10.25" customWidth="1"/>
    <col min="21" max="21" width="9.25" bestFit="1" customWidth="1"/>
    <col min="22" max="22" width="11.5" customWidth="1"/>
    <col min="23" max="23" width="12" customWidth="1"/>
    <col min="24" max="24" width="12.125" customWidth="1"/>
    <col min="25" max="25" width="10.25" customWidth="1"/>
    <col min="26" max="26" width="9.25" bestFit="1" customWidth="1"/>
    <col min="27" max="27" width="14.875" customWidth="1"/>
    <col min="28" max="28" width="12" customWidth="1"/>
  </cols>
  <sheetData>
    <row r="1" spans="1:26" ht="26.25" customHeight="1" thickBot="1">
      <c r="A1" s="80" t="s">
        <v>45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</row>
    <row r="2" spans="1:26" ht="39" customHeight="1" thickBot="1">
      <c r="A2" s="129" t="s">
        <v>46</v>
      </c>
      <c r="B2" s="131" t="s">
        <v>42</v>
      </c>
      <c r="C2" s="132"/>
      <c r="D2" s="133"/>
      <c r="E2" s="133"/>
      <c r="F2" s="134"/>
      <c r="G2" s="131" t="s">
        <v>43</v>
      </c>
      <c r="H2" s="132"/>
      <c r="I2" s="133"/>
      <c r="J2" s="133"/>
      <c r="K2" s="134"/>
      <c r="L2" s="135" t="s">
        <v>44</v>
      </c>
      <c r="M2" s="132"/>
      <c r="N2" s="133"/>
      <c r="O2" s="133"/>
      <c r="P2" s="134"/>
      <c r="Q2" s="137" t="s">
        <v>135</v>
      </c>
      <c r="R2" s="138"/>
      <c r="S2" s="139"/>
      <c r="T2" s="139"/>
      <c r="U2" s="140"/>
      <c r="V2" s="136" t="s">
        <v>103</v>
      </c>
      <c r="W2" s="132"/>
      <c r="X2" s="133"/>
      <c r="Y2" s="133"/>
      <c r="Z2" s="134"/>
    </row>
    <row r="3" spans="1:26" ht="63" customHeight="1">
      <c r="A3" s="130"/>
      <c r="B3" s="59" t="s">
        <v>37</v>
      </c>
      <c r="C3" s="27" t="s">
        <v>38</v>
      </c>
      <c r="D3" s="27" t="s">
        <v>41</v>
      </c>
      <c r="E3" s="27" t="s">
        <v>90</v>
      </c>
      <c r="F3" s="60" t="s">
        <v>39</v>
      </c>
      <c r="G3" s="59" t="s">
        <v>37</v>
      </c>
      <c r="H3" s="27" t="s">
        <v>38</v>
      </c>
      <c r="I3" s="27" t="s">
        <v>41</v>
      </c>
      <c r="J3" s="27" t="s">
        <v>90</v>
      </c>
      <c r="K3" s="60" t="s">
        <v>39</v>
      </c>
      <c r="L3" s="59" t="s">
        <v>37</v>
      </c>
      <c r="M3" s="27" t="s">
        <v>38</v>
      </c>
      <c r="N3" s="27" t="s">
        <v>41</v>
      </c>
      <c r="O3" s="27" t="s">
        <v>90</v>
      </c>
      <c r="P3" s="60" t="s">
        <v>39</v>
      </c>
      <c r="Q3" s="59" t="s">
        <v>37</v>
      </c>
      <c r="R3" s="61" t="s">
        <v>136</v>
      </c>
      <c r="S3" s="61" t="s">
        <v>137</v>
      </c>
      <c r="T3" s="61" t="s">
        <v>138</v>
      </c>
      <c r="U3" s="60" t="s">
        <v>39</v>
      </c>
      <c r="V3" s="59" t="s">
        <v>37</v>
      </c>
      <c r="W3" s="27" t="s">
        <v>38</v>
      </c>
      <c r="X3" s="27" t="s">
        <v>41</v>
      </c>
      <c r="Y3" s="27" t="s">
        <v>90</v>
      </c>
      <c r="Z3" s="60" t="s">
        <v>39</v>
      </c>
    </row>
    <row r="4" spans="1:26" ht="15.75">
      <c r="A4" s="82" t="s">
        <v>3</v>
      </c>
      <c r="B4" s="73"/>
      <c r="C4" s="74">
        <f>'附录-指南缺省值'!D5</f>
        <v>26.7</v>
      </c>
      <c r="D4" s="83">
        <f>'附录-指南缺省值'!E5</f>
        <v>2.7400000000000001E-2</v>
      </c>
      <c r="E4" s="84">
        <f>'附录-指南缺省值'!F5</f>
        <v>0.94</v>
      </c>
      <c r="F4" s="21">
        <f>B4*C4*D4*E4*44/12</f>
        <v>0</v>
      </c>
      <c r="G4" s="73"/>
      <c r="H4" s="74">
        <f>'附录-指南缺省值'!D5</f>
        <v>26.7</v>
      </c>
      <c r="I4" s="83">
        <f>'附录-指南缺省值'!E5</f>
        <v>2.7400000000000001E-2</v>
      </c>
      <c r="J4" s="84">
        <f>'附录-指南缺省值'!F5</f>
        <v>0.94</v>
      </c>
      <c r="K4" s="21">
        <f>G4*H4*I4*J4*44/12</f>
        <v>0</v>
      </c>
      <c r="L4" s="73"/>
      <c r="M4" s="74">
        <f>'附录-指南缺省值'!D5</f>
        <v>26.7</v>
      </c>
      <c r="N4" s="83">
        <f>'附录-指南缺省值'!E5</f>
        <v>2.7400000000000001E-2</v>
      </c>
      <c r="O4" s="84">
        <f>'附录-指南缺省值'!F5</f>
        <v>0.94</v>
      </c>
      <c r="P4" s="21">
        <f>L4*M4*N4*O4*44/12</f>
        <v>0</v>
      </c>
      <c r="Q4" s="73"/>
      <c r="R4" s="75"/>
      <c r="S4" s="76"/>
      <c r="T4" s="77"/>
      <c r="U4" s="21">
        <f t="shared" ref="U4:U25" si="0">Q4*R4*S4*T4*44/12</f>
        <v>0</v>
      </c>
      <c r="V4" s="78"/>
      <c r="W4" s="74">
        <f>'附录-指南缺省值'!D5</f>
        <v>26.7</v>
      </c>
      <c r="X4" s="83">
        <f>'附录-指南缺省值'!E5</f>
        <v>2.7400000000000001E-2</v>
      </c>
      <c r="Y4" s="84">
        <f>'附录-指南缺省值'!F5</f>
        <v>0.94</v>
      </c>
      <c r="Z4" s="21">
        <f>V4*W4*X4*Y4*44/12</f>
        <v>0</v>
      </c>
    </row>
    <row r="5" spans="1:26" ht="15.75">
      <c r="A5" s="82" t="s">
        <v>4</v>
      </c>
      <c r="B5" s="73"/>
      <c r="C5" s="74">
        <f>'附录-指南缺省值'!D6</f>
        <v>19.57</v>
      </c>
      <c r="D5" s="83">
        <f>'附录-指南缺省值'!E6</f>
        <v>2.6100000000000002E-2</v>
      </c>
      <c r="E5" s="84">
        <f>'附录-指南缺省值'!F6</f>
        <v>0.93</v>
      </c>
      <c r="F5" s="21">
        <f t="shared" ref="F5:F25" si="1">B5*C5*D5*E5*44/12</f>
        <v>0</v>
      </c>
      <c r="G5" s="73"/>
      <c r="H5" s="74">
        <f>'附录-指南缺省值'!D6</f>
        <v>19.57</v>
      </c>
      <c r="I5" s="83">
        <f>'附录-指南缺省值'!E6</f>
        <v>2.6100000000000002E-2</v>
      </c>
      <c r="J5" s="84">
        <f>'附录-指南缺省值'!F6</f>
        <v>0.93</v>
      </c>
      <c r="K5" s="21">
        <f t="shared" ref="K5:K25" si="2">G5*H5*I5*J5*44/12</f>
        <v>0</v>
      </c>
      <c r="L5" s="73"/>
      <c r="M5" s="74">
        <f>'附录-指南缺省值'!D6</f>
        <v>19.57</v>
      </c>
      <c r="N5" s="83">
        <f>'附录-指南缺省值'!E6</f>
        <v>2.6100000000000002E-2</v>
      </c>
      <c r="O5" s="84">
        <f>'附录-指南缺省值'!F6</f>
        <v>0.93</v>
      </c>
      <c r="P5" s="21">
        <f t="shared" ref="P5:P25" si="3">L5*M5*N5*O5*44/12</f>
        <v>0</v>
      </c>
      <c r="Q5" s="73"/>
      <c r="R5" s="75"/>
      <c r="S5" s="76"/>
      <c r="T5" s="77"/>
      <c r="U5" s="21">
        <f t="shared" si="0"/>
        <v>0</v>
      </c>
      <c r="V5" s="78"/>
      <c r="W5" s="74">
        <f>'附录-指南缺省值'!D6</f>
        <v>19.57</v>
      </c>
      <c r="X5" s="83">
        <f>'附录-指南缺省值'!E6</f>
        <v>2.6100000000000002E-2</v>
      </c>
      <c r="Y5" s="84">
        <f>'附录-指南缺省值'!F6</f>
        <v>0.93</v>
      </c>
      <c r="Z5" s="21">
        <f t="shared" ref="Z5:Z24" si="4">V5*W5*X5*Y5*44/12</f>
        <v>0</v>
      </c>
    </row>
    <row r="6" spans="1:26" ht="15.75">
      <c r="A6" s="82" t="s">
        <v>5</v>
      </c>
      <c r="B6" s="73"/>
      <c r="C6" s="74">
        <f>'附录-指南缺省值'!D7</f>
        <v>11.9</v>
      </c>
      <c r="D6" s="83">
        <f>'附录-指南缺省值'!E7</f>
        <v>2.8000000000000001E-2</v>
      </c>
      <c r="E6" s="84">
        <f>'附录-指南缺省值'!F7</f>
        <v>0.96</v>
      </c>
      <c r="F6" s="21">
        <f t="shared" si="1"/>
        <v>0</v>
      </c>
      <c r="G6" s="73"/>
      <c r="H6" s="74">
        <f>'附录-指南缺省值'!D7</f>
        <v>11.9</v>
      </c>
      <c r="I6" s="83">
        <f>'附录-指南缺省值'!E7</f>
        <v>2.8000000000000001E-2</v>
      </c>
      <c r="J6" s="84">
        <f>'附录-指南缺省值'!F7</f>
        <v>0.96</v>
      </c>
      <c r="K6" s="21">
        <f t="shared" si="2"/>
        <v>0</v>
      </c>
      <c r="L6" s="73"/>
      <c r="M6" s="74">
        <f>'附录-指南缺省值'!D7</f>
        <v>11.9</v>
      </c>
      <c r="N6" s="83">
        <f>'附录-指南缺省值'!E7</f>
        <v>2.8000000000000001E-2</v>
      </c>
      <c r="O6" s="84">
        <f>'附录-指南缺省值'!F7</f>
        <v>0.96</v>
      </c>
      <c r="P6" s="21">
        <f t="shared" si="3"/>
        <v>0</v>
      </c>
      <c r="Q6" s="73"/>
      <c r="R6" s="75"/>
      <c r="S6" s="76"/>
      <c r="T6" s="79"/>
      <c r="U6" s="21">
        <f t="shared" si="0"/>
        <v>0</v>
      </c>
      <c r="V6" s="78"/>
      <c r="W6" s="74">
        <f>'附录-指南缺省值'!D7</f>
        <v>11.9</v>
      </c>
      <c r="X6" s="83">
        <f>'附录-指南缺省值'!E7</f>
        <v>2.8000000000000001E-2</v>
      </c>
      <c r="Y6" s="84">
        <f>'附录-指南缺省值'!F7</f>
        <v>0.96</v>
      </c>
      <c r="Z6" s="21">
        <f t="shared" si="4"/>
        <v>0</v>
      </c>
    </row>
    <row r="7" spans="1:26" ht="15.75">
      <c r="A7" s="82" t="s">
        <v>6</v>
      </c>
      <c r="B7" s="73"/>
      <c r="C7" s="74">
        <f>'附录-指南缺省值'!D8</f>
        <v>26.334</v>
      </c>
      <c r="D7" s="83">
        <f>'附录-指南缺省值'!E8</f>
        <v>2.5410000000000002E-2</v>
      </c>
      <c r="E7" s="84">
        <f>'附录-指南缺省值'!F8</f>
        <v>0.9</v>
      </c>
      <c r="F7" s="21">
        <f t="shared" si="1"/>
        <v>0</v>
      </c>
      <c r="G7" s="73"/>
      <c r="H7" s="74">
        <f>'附录-指南缺省值'!D8</f>
        <v>26.334</v>
      </c>
      <c r="I7" s="83">
        <f>'附录-指南缺省值'!E8</f>
        <v>2.5410000000000002E-2</v>
      </c>
      <c r="J7" s="84">
        <f>'附录-指南缺省值'!F8</f>
        <v>0.9</v>
      </c>
      <c r="K7" s="21">
        <f t="shared" si="2"/>
        <v>0</v>
      </c>
      <c r="L7" s="73"/>
      <c r="M7" s="74">
        <f>'附录-指南缺省值'!D8</f>
        <v>26.334</v>
      </c>
      <c r="N7" s="83">
        <f>'附录-指南缺省值'!E8</f>
        <v>2.5410000000000002E-2</v>
      </c>
      <c r="O7" s="84">
        <f>'附录-指南缺省值'!F8</f>
        <v>0.9</v>
      </c>
      <c r="P7" s="21">
        <f t="shared" si="3"/>
        <v>0</v>
      </c>
      <c r="Q7" s="73"/>
      <c r="R7" s="75"/>
      <c r="S7" s="76"/>
      <c r="T7" s="77"/>
      <c r="U7" s="21">
        <f t="shared" si="0"/>
        <v>0</v>
      </c>
      <c r="V7" s="78"/>
      <c r="W7" s="74">
        <f>'附录-指南缺省值'!D8</f>
        <v>26.334</v>
      </c>
      <c r="X7" s="83">
        <f>'附录-指南缺省值'!E8</f>
        <v>2.5410000000000002E-2</v>
      </c>
      <c r="Y7" s="84">
        <f>'附录-指南缺省值'!F8</f>
        <v>0.9</v>
      </c>
      <c r="Z7" s="21">
        <f t="shared" si="4"/>
        <v>0</v>
      </c>
    </row>
    <row r="8" spans="1:26" ht="15.75">
      <c r="A8" s="82" t="s">
        <v>7</v>
      </c>
      <c r="B8" s="73"/>
      <c r="C8" s="74">
        <f>'附录-指南缺省值'!D9</f>
        <v>12.545</v>
      </c>
      <c r="D8" s="83">
        <f>'附录-指南缺省值'!E9</f>
        <v>2.5410000000000002E-2</v>
      </c>
      <c r="E8" s="84">
        <f>'附录-指南缺省值'!F9</f>
        <v>0.9</v>
      </c>
      <c r="F8" s="21">
        <f t="shared" si="1"/>
        <v>0</v>
      </c>
      <c r="G8" s="73"/>
      <c r="H8" s="74">
        <f>'附录-指南缺省值'!D9</f>
        <v>12.545</v>
      </c>
      <c r="I8" s="83">
        <f>'附录-指南缺省值'!E9</f>
        <v>2.5410000000000002E-2</v>
      </c>
      <c r="J8" s="84">
        <f>'附录-指南缺省值'!F9</f>
        <v>0.9</v>
      </c>
      <c r="K8" s="21">
        <f t="shared" si="2"/>
        <v>0</v>
      </c>
      <c r="L8" s="73"/>
      <c r="M8" s="74">
        <f>'附录-指南缺省值'!D9</f>
        <v>12.545</v>
      </c>
      <c r="N8" s="83">
        <f>'附录-指南缺省值'!E9</f>
        <v>2.5410000000000002E-2</v>
      </c>
      <c r="O8" s="84">
        <f>'附录-指南缺省值'!F9</f>
        <v>0.9</v>
      </c>
      <c r="P8" s="21">
        <f t="shared" si="3"/>
        <v>0</v>
      </c>
      <c r="Q8" s="73"/>
      <c r="R8" s="75"/>
      <c r="S8" s="76"/>
      <c r="T8" s="77"/>
      <c r="U8" s="21">
        <f t="shared" si="0"/>
        <v>0</v>
      </c>
      <c r="V8" s="78"/>
      <c r="W8" s="74">
        <f>'附录-指南缺省值'!D9</f>
        <v>12.545</v>
      </c>
      <c r="X8" s="83">
        <f>'附录-指南缺省值'!E9</f>
        <v>2.5410000000000002E-2</v>
      </c>
      <c r="Y8" s="84">
        <f>'附录-指南缺省值'!F9</f>
        <v>0.9</v>
      </c>
      <c r="Z8" s="21">
        <f t="shared" si="4"/>
        <v>0</v>
      </c>
    </row>
    <row r="9" spans="1:26" ht="15.75">
      <c r="A9" s="82" t="s">
        <v>8</v>
      </c>
      <c r="B9" s="73"/>
      <c r="C9" s="74">
        <f>'附录-指南缺省值'!D10</f>
        <v>17.46</v>
      </c>
      <c r="D9" s="83">
        <f>'附录-指南缺省值'!E10</f>
        <v>3.3600000000000005E-2</v>
      </c>
      <c r="E9" s="84">
        <f>'附录-指南缺省值'!F10</f>
        <v>0.9</v>
      </c>
      <c r="F9" s="21">
        <f t="shared" si="1"/>
        <v>0</v>
      </c>
      <c r="G9" s="73"/>
      <c r="H9" s="74">
        <f>'附录-指南缺省值'!D10</f>
        <v>17.46</v>
      </c>
      <c r="I9" s="83">
        <f>'附录-指南缺省值'!E10</f>
        <v>3.3600000000000005E-2</v>
      </c>
      <c r="J9" s="84">
        <f>'附录-指南缺省值'!F10</f>
        <v>0.9</v>
      </c>
      <c r="K9" s="21">
        <f t="shared" si="2"/>
        <v>0</v>
      </c>
      <c r="L9" s="73"/>
      <c r="M9" s="74">
        <f>'附录-指南缺省值'!D10</f>
        <v>17.46</v>
      </c>
      <c r="N9" s="83">
        <f>'附录-指南缺省值'!E10</f>
        <v>3.3600000000000005E-2</v>
      </c>
      <c r="O9" s="84">
        <f>'附录-指南缺省值'!F10</f>
        <v>0.9</v>
      </c>
      <c r="P9" s="21">
        <f t="shared" si="3"/>
        <v>0</v>
      </c>
      <c r="Q9" s="73"/>
      <c r="R9" s="75"/>
      <c r="S9" s="76"/>
      <c r="T9" s="77"/>
      <c r="U9" s="21">
        <f t="shared" si="0"/>
        <v>0</v>
      </c>
      <c r="V9" s="78"/>
      <c r="W9" s="74">
        <f>'附录-指南缺省值'!D10</f>
        <v>17.46</v>
      </c>
      <c r="X9" s="83">
        <f>'附录-指南缺省值'!E10</f>
        <v>3.3600000000000005E-2</v>
      </c>
      <c r="Y9" s="84">
        <f>'附录-指南缺省值'!F10</f>
        <v>0.9</v>
      </c>
      <c r="Z9" s="21">
        <f t="shared" si="4"/>
        <v>0</v>
      </c>
    </row>
    <row r="10" spans="1:26" ht="15.75">
      <c r="A10" s="82" t="s">
        <v>9</v>
      </c>
      <c r="B10" s="73"/>
      <c r="C10" s="74">
        <f>'附录-指南缺省值'!D11</f>
        <v>32.5</v>
      </c>
      <c r="D10" s="83">
        <f>'附录-指南缺省值'!E11</f>
        <v>2.75E-2</v>
      </c>
      <c r="E10" s="84">
        <f>'附录-指南缺省值'!F11</f>
        <v>1</v>
      </c>
      <c r="F10" s="21">
        <f t="shared" si="1"/>
        <v>0</v>
      </c>
      <c r="G10" s="73"/>
      <c r="H10" s="74">
        <f>'附录-指南缺省值'!D11</f>
        <v>32.5</v>
      </c>
      <c r="I10" s="83">
        <f>'附录-指南缺省值'!E11</f>
        <v>2.75E-2</v>
      </c>
      <c r="J10" s="84">
        <f>'附录-指南缺省值'!F11</f>
        <v>1</v>
      </c>
      <c r="K10" s="21">
        <f t="shared" si="2"/>
        <v>0</v>
      </c>
      <c r="L10" s="73"/>
      <c r="M10" s="74">
        <f>'附录-指南缺省值'!D11</f>
        <v>32.5</v>
      </c>
      <c r="N10" s="83">
        <f>'附录-指南缺省值'!E11</f>
        <v>2.75E-2</v>
      </c>
      <c r="O10" s="84">
        <f>'附录-指南缺省值'!F11</f>
        <v>1</v>
      </c>
      <c r="P10" s="21">
        <f t="shared" si="3"/>
        <v>0</v>
      </c>
      <c r="Q10" s="73"/>
      <c r="R10" s="75"/>
      <c r="S10" s="76"/>
      <c r="T10" s="77"/>
      <c r="U10" s="21">
        <f t="shared" si="0"/>
        <v>0</v>
      </c>
      <c r="V10" s="78"/>
      <c r="W10" s="74">
        <f>'附录-指南缺省值'!D11</f>
        <v>32.5</v>
      </c>
      <c r="X10" s="83">
        <f>'附录-指南缺省值'!E11</f>
        <v>2.75E-2</v>
      </c>
      <c r="Y10" s="84">
        <f>'附录-指南缺省值'!F11</f>
        <v>1</v>
      </c>
      <c r="Z10" s="21">
        <f t="shared" si="4"/>
        <v>0</v>
      </c>
    </row>
    <row r="11" spans="1:26" ht="15.75">
      <c r="A11" s="82" t="s">
        <v>10</v>
      </c>
      <c r="B11" s="73"/>
      <c r="C11" s="74">
        <f>'附录-指南缺省值'!D12</f>
        <v>28.434999999999999</v>
      </c>
      <c r="D11" s="83">
        <f>'附录-指南缺省值'!E12</f>
        <v>2.9500000000000002E-2</v>
      </c>
      <c r="E11" s="84">
        <f>'附录-指南缺省值'!F12</f>
        <v>0.93</v>
      </c>
      <c r="F11" s="21">
        <f t="shared" si="1"/>
        <v>0</v>
      </c>
      <c r="G11" s="73"/>
      <c r="H11" s="74">
        <f>'附录-指南缺省值'!D12</f>
        <v>28.434999999999999</v>
      </c>
      <c r="I11" s="83">
        <f>'附录-指南缺省值'!E12</f>
        <v>2.9500000000000002E-2</v>
      </c>
      <c r="J11" s="84">
        <f>'附录-指南缺省值'!F12</f>
        <v>0.93</v>
      </c>
      <c r="K11" s="21">
        <f t="shared" si="2"/>
        <v>0</v>
      </c>
      <c r="L11" s="73"/>
      <c r="M11" s="74">
        <f>'附录-指南缺省值'!D12</f>
        <v>28.434999999999999</v>
      </c>
      <c r="N11" s="83">
        <f>'附录-指南缺省值'!E12</f>
        <v>2.9500000000000002E-2</v>
      </c>
      <c r="O11" s="84">
        <f>'附录-指南缺省值'!F12</f>
        <v>0.93</v>
      </c>
      <c r="P11" s="21">
        <f t="shared" si="3"/>
        <v>0</v>
      </c>
      <c r="Q11" s="73"/>
      <c r="R11" s="75"/>
      <c r="S11" s="76"/>
      <c r="T11" s="77"/>
      <c r="U11" s="21">
        <f t="shared" si="0"/>
        <v>0</v>
      </c>
      <c r="V11" s="78"/>
      <c r="W11" s="74">
        <f>'附录-指南缺省值'!D12</f>
        <v>28.434999999999999</v>
      </c>
      <c r="X11" s="83">
        <f>'附录-指南缺省值'!E12</f>
        <v>2.9500000000000002E-2</v>
      </c>
      <c r="Y11" s="84">
        <f>'附录-指南缺省值'!F12</f>
        <v>0.93</v>
      </c>
      <c r="Z11" s="21">
        <f t="shared" si="4"/>
        <v>0</v>
      </c>
    </row>
    <row r="12" spans="1:26" ht="15.75">
      <c r="A12" s="82" t="s">
        <v>11</v>
      </c>
      <c r="B12" s="73"/>
      <c r="C12" s="74">
        <f>'附录-指南缺省值'!D13</f>
        <v>41.816000000000003</v>
      </c>
      <c r="D12" s="83">
        <f>'附录-指南缺省值'!E13</f>
        <v>2.0100000000000003E-2</v>
      </c>
      <c r="E12" s="84">
        <f>'附录-指南缺省值'!F13</f>
        <v>0.98</v>
      </c>
      <c r="F12" s="21">
        <f t="shared" si="1"/>
        <v>0</v>
      </c>
      <c r="G12" s="73"/>
      <c r="H12" s="74">
        <f>'附录-指南缺省值'!D13</f>
        <v>41.816000000000003</v>
      </c>
      <c r="I12" s="83">
        <f>'附录-指南缺省值'!E13</f>
        <v>2.0100000000000003E-2</v>
      </c>
      <c r="J12" s="84">
        <f>'附录-指南缺省值'!F13</f>
        <v>0.98</v>
      </c>
      <c r="K12" s="21">
        <f t="shared" si="2"/>
        <v>0</v>
      </c>
      <c r="L12" s="73"/>
      <c r="M12" s="74">
        <f>'附录-指南缺省值'!D13</f>
        <v>41.816000000000003</v>
      </c>
      <c r="N12" s="83">
        <f>'附录-指南缺省值'!E13</f>
        <v>2.0100000000000003E-2</v>
      </c>
      <c r="O12" s="84">
        <f>'附录-指南缺省值'!F13</f>
        <v>0.98</v>
      </c>
      <c r="P12" s="21">
        <f t="shared" si="3"/>
        <v>0</v>
      </c>
      <c r="Q12" s="73"/>
      <c r="R12" s="75"/>
      <c r="S12" s="76"/>
      <c r="T12" s="77"/>
      <c r="U12" s="21">
        <f t="shared" si="0"/>
        <v>0</v>
      </c>
      <c r="V12" s="78"/>
      <c r="W12" s="74">
        <f>'附录-指南缺省值'!D13</f>
        <v>41.816000000000003</v>
      </c>
      <c r="X12" s="83">
        <f>'附录-指南缺省值'!E13</f>
        <v>2.0100000000000003E-2</v>
      </c>
      <c r="Y12" s="84">
        <f>'附录-指南缺省值'!F13</f>
        <v>0.98</v>
      </c>
      <c r="Z12" s="21">
        <f t="shared" si="4"/>
        <v>0</v>
      </c>
    </row>
    <row r="13" spans="1:26" ht="15.75">
      <c r="A13" s="82" t="s">
        <v>12</v>
      </c>
      <c r="B13" s="73"/>
      <c r="C13" s="74">
        <f>'附录-指南缺省值'!D14</f>
        <v>41.816000000000003</v>
      </c>
      <c r="D13" s="83">
        <f>'附录-指南缺省值'!E14</f>
        <v>2.1100000000000001E-2</v>
      </c>
      <c r="E13" s="84">
        <f>'附录-指南缺省值'!F14</f>
        <v>0.98</v>
      </c>
      <c r="F13" s="21">
        <f t="shared" si="1"/>
        <v>0</v>
      </c>
      <c r="G13" s="73"/>
      <c r="H13" s="74">
        <f>'附录-指南缺省值'!D14</f>
        <v>41.816000000000003</v>
      </c>
      <c r="I13" s="83">
        <f>'附录-指南缺省值'!E14</f>
        <v>2.1100000000000001E-2</v>
      </c>
      <c r="J13" s="84">
        <f>'附录-指南缺省值'!F14</f>
        <v>0.98</v>
      </c>
      <c r="K13" s="21">
        <f t="shared" si="2"/>
        <v>0</v>
      </c>
      <c r="L13" s="73"/>
      <c r="M13" s="74">
        <f>'附录-指南缺省值'!D14</f>
        <v>41.816000000000003</v>
      </c>
      <c r="N13" s="83">
        <f>'附录-指南缺省值'!E14</f>
        <v>2.1100000000000001E-2</v>
      </c>
      <c r="O13" s="84">
        <f>'附录-指南缺省值'!F14</f>
        <v>0.98</v>
      </c>
      <c r="P13" s="21">
        <f t="shared" si="3"/>
        <v>0</v>
      </c>
      <c r="Q13" s="73"/>
      <c r="R13" s="75"/>
      <c r="S13" s="76"/>
      <c r="T13" s="77"/>
      <c r="U13" s="21">
        <f t="shared" si="0"/>
        <v>0</v>
      </c>
      <c r="V13" s="78"/>
      <c r="W13" s="74">
        <f>'附录-指南缺省值'!D14</f>
        <v>41.816000000000003</v>
      </c>
      <c r="X13" s="83">
        <f>'附录-指南缺省值'!E14</f>
        <v>2.1100000000000001E-2</v>
      </c>
      <c r="Y13" s="84">
        <f>'附录-指南缺省值'!F14</f>
        <v>0.98</v>
      </c>
      <c r="Z13" s="21">
        <f t="shared" si="4"/>
        <v>0</v>
      </c>
    </row>
    <row r="14" spans="1:26" ht="15.75">
      <c r="A14" s="82" t="s">
        <v>13</v>
      </c>
      <c r="B14" s="73"/>
      <c r="C14" s="74">
        <f>'附录-指南缺省值'!D15</f>
        <v>43.07</v>
      </c>
      <c r="D14" s="83">
        <f>'附录-指南缺省值'!E15</f>
        <v>1.89E-2</v>
      </c>
      <c r="E14" s="84">
        <f>'附录-指南缺省值'!F15</f>
        <v>0.98</v>
      </c>
      <c r="F14" s="21">
        <f t="shared" si="1"/>
        <v>0</v>
      </c>
      <c r="G14" s="73"/>
      <c r="H14" s="74">
        <f>'附录-指南缺省值'!D15</f>
        <v>43.07</v>
      </c>
      <c r="I14" s="83">
        <f>'附录-指南缺省值'!E15</f>
        <v>1.89E-2</v>
      </c>
      <c r="J14" s="84">
        <f>'附录-指南缺省值'!F15</f>
        <v>0.98</v>
      </c>
      <c r="K14" s="21">
        <f t="shared" si="2"/>
        <v>0</v>
      </c>
      <c r="L14" s="73"/>
      <c r="M14" s="74">
        <f>'附录-指南缺省值'!D15</f>
        <v>43.07</v>
      </c>
      <c r="N14" s="83">
        <f>'附录-指南缺省值'!E15</f>
        <v>1.89E-2</v>
      </c>
      <c r="O14" s="84">
        <f>'附录-指南缺省值'!F15</f>
        <v>0.98</v>
      </c>
      <c r="P14" s="21">
        <f t="shared" si="3"/>
        <v>0</v>
      </c>
      <c r="Q14" s="73"/>
      <c r="R14" s="75"/>
      <c r="S14" s="76"/>
      <c r="T14" s="77"/>
      <c r="U14" s="21">
        <f t="shared" si="0"/>
        <v>0</v>
      </c>
      <c r="V14" s="78"/>
      <c r="W14" s="74">
        <f>'附录-指南缺省值'!D15</f>
        <v>43.07</v>
      </c>
      <c r="X14" s="83">
        <f>'附录-指南缺省值'!E15</f>
        <v>1.89E-2</v>
      </c>
      <c r="Y14" s="84">
        <f>'附录-指南缺省值'!F15</f>
        <v>0.98</v>
      </c>
      <c r="Z14" s="21">
        <f t="shared" si="4"/>
        <v>0</v>
      </c>
    </row>
    <row r="15" spans="1:26" ht="15.75">
      <c r="A15" s="82" t="s">
        <v>14</v>
      </c>
      <c r="B15" s="73"/>
      <c r="C15" s="74">
        <f>'附录-指南缺省值'!D16</f>
        <v>42.652000000000001</v>
      </c>
      <c r="D15" s="83">
        <f>'附录-指南缺省值'!E16</f>
        <v>2.0199999999999999E-2</v>
      </c>
      <c r="E15" s="84">
        <f>'附录-指南缺省值'!F16</f>
        <v>0.98</v>
      </c>
      <c r="F15" s="21">
        <f t="shared" si="1"/>
        <v>0</v>
      </c>
      <c r="G15" s="73"/>
      <c r="H15" s="74">
        <f>'附录-指南缺省值'!D16</f>
        <v>42.652000000000001</v>
      </c>
      <c r="I15" s="83">
        <f>'附录-指南缺省值'!E16</f>
        <v>2.0199999999999999E-2</v>
      </c>
      <c r="J15" s="84">
        <f>'附录-指南缺省值'!F16</f>
        <v>0.98</v>
      </c>
      <c r="K15" s="21">
        <f t="shared" si="2"/>
        <v>0</v>
      </c>
      <c r="L15" s="73"/>
      <c r="M15" s="74">
        <f>'附录-指南缺省值'!D16</f>
        <v>42.652000000000001</v>
      </c>
      <c r="N15" s="83">
        <f>'附录-指南缺省值'!E16</f>
        <v>2.0199999999999999E-2</v>
      </c>
      <c r="O15" s="84">
        <f>'附录-指南缺省值'!F16</f>
        <v>0.98</v>
      </c>
      <c r="P15" s="21">
        <f t="shared" si="3"/>
        <v>0</v>
      </c>
      <c r="Q15" s="73"/>
      <c r="R15" s="75"/>
      <c r="S15" s="76"/>
      <c r="T15" s="77"/>
      <c r="U15" s="21">
        <f t="shared" si="0"/>
        <v>0</v>
      </c>
      <c r="V15" s="78"/>
      <c r="W15" s="74">
        <f>'附录-指南缺省值'!D16</f>
        <v>42.652000000000001</v>
      </c>
      <c r="X15" s="83">
        <f>'附录-指南缺省值'!E16</f>
        <v>2.0199999999999999E-2</v>
      </c>
      <c r="Y15" s="84">
        <f>'附录-指南缺省值'!F16</f>
        <v>0.98</v>
      </c>
      <c r="Z15" s="21">
        <f t="shared" si="4"/>
        <v>0</v>
      </c>
    </row>
    <row r="16" spans="1:26" ht="15.75">
      <c r="A16" s="82" t="s">
        <v>15</v>
      </c>
      <c r="B16" s="73"/>
      <c r="C16" s="74">
        <f>'附录-指南缺省值'!D17</f>
        <v>43.07</v>
      </c>
      <c r="D16" s="83">
        <f>'附录-指南缺省值'!E17</f>
        <v>1.9600000000000003E-2</v>
      </c>
      <c r="E16" s="84">
        <f>'附录-指南缺省值'!F17</f>
        <v>0.98</v>
      </c>
      <c r="F16" s="21">
        <f t="shared" si="1"/>
        <v>0</v>
      </c>
      <c r="G16" s="73"/>
      <c r="H16" s="74">
        <f>'附录-指南缺省值'!D17</f>
        <v>43.07</v>
      </c>
      <c r="I16" s="83">
        <f>'附录-指南缺省值'!E17</f>
        <v>1.9600000000000003E-2</v>
      </c>
      <c r="J16" s="84">
        <f>'附录-指南缺省值'!F17</f>
        <v>0.98</v>
      </c>
      <c r="K16" s="21">
        <f t="shared" si="2"/>
        <v>0</v>
      </c>
      <c r="L16" s="73"/>
      <c r="M16" s="74">
        <f>'附录-指南缺省值'!D17</f>
        <v>43.07</v>
      </c>
      <c r="N16" s="83">
        <f>'附录-指南缺省值'!E17</f>
        <v>1.9600000000000003E-2</v>
      </c>
      <c r="O16" s="84">
        <f>'附录-指南缺省值'!F17</f>
        <v>0.98</v>
      </c>
      <c r="P16" s="21">
        <f t="shared" si="3"/>
        <v>0</v>
      </c>
      <c r="Q16" s="73"/>
      <c r="R16" s="75"/>
      <c r="S16" s="76"/>
      <c r="T16" s="77"/>
      <c r="U16" s="21">
        <f t="shared" si="0"/>
        <v>0</v>
      </c>
      <c r="V16" s="78"/>
      <c r="W16" s="74">
        <f>'附录-指南缺省值'!D17</f>
        <v>43.07</v>
      </c>
      <c r="X16" s="83">
        <f>'附录-指南缺省值'!E17</f>
        <v>1.9600000000000003E-2</v>
      </c>
      <c r="Y16" s="84">
        <f>'附录-指南缺省值'!F17</f>
        <v>0.98</v>
      </c>
      <c r="Z16" s="21">
        <f t="shared" si="4"/>
        <v>0</v>
      </c>
    </row>
    <row r="17" spans="1:26" ht="15.75">
      <c r="A17" s="82" t="s">
        <v>16</v>
      </c>
      <c r="B17" s="73"/>
      <c r="C17" s="74">
        <f>'附录-指南缺省值'!D18</f>
        <v>44.2</v>
      </c>
      <c r="D17" s="83">
        <f>'附录-指南缺省值'!E18</f>
        <v>1.72E-2</v>
      </c>
      <c r="E17" s="84">
        <f>'附录-指南缺省值'!F18</f>
        <v>0.98</v>
      </c>
      <c r="F17" s="21">
        <f t="shared" si="1"/>
        <v>0</v>
      </c>
      <c r="G17" s="73"/>
      <c r="H17" s="74">
        <f>'附录-指南缺省值'!D18</f>
        <v>44.2</v>
      </c>
      <c r="I17" s="83">
        <f>'附录-指南缺省值'!E18</f>
        <v>1.72E-2</v>
      </c>
      <c r="J17" s="84">
        <f>'附录-指南缺省值'!F18</f>
        <v>0.98</v>
      </c>
      <c r="K17" s="21">
        <f t="shared" si="2"/>
        <v>0</v>
      </c>
      <c r="L17" s="73"/>
      <c r="M17" s="74">
        <f>'附录-指南缺省值'!D18</f>
        <v>44.2</v>
      </c>
      <c r="N17" s="83">
        <f>'附录-指南缺省值'!E18</f>
        <v>1.72E-2</v>
      </c>
      <c r="O17" s="84">
        <f>'附录-指南缺省值'!F18</f>
        <v>0.98</v>
      </c>
      <c r="P17" s="21">
        <f t="shared" si="3"/>
        <v>0</v>
      </c>
      <c r="Q17" s="73"/>
      <c r="R17" s="75"/>
      <c r="S17" s="76"/>
      <c r="T17" s="77"/>
      <c r="U17" s="21">
        <f t="shared" si="0"/>
        <v>0</v>
      </c>
      <c r="V17" s="78"/>
      <c r="W17" s="74">
        <f>'附录-指南缺省值'!D18</f>
        <v>44.2</v>
      </c>
      <c r="X17" s="83">
        <f>'附录-指南缺省值'!E18</f>
        <v>1.72E-2</v>
      </c>
      <c r="Y17" s="84">
        <f>'附录-指南缺省值'!F18</f>
        <v>0.98</v>
      </c>
      <c r="Z17" s="21">
        <f t="shared" si="4"/>
        <v>0</v>
      </c>
    </row>
    <row r="18" spans="1:26" ht="15.75">
      <c r="A18" s="82" t="s">
        <v>17</v>
      </c>
      <c r="B18" s="73"/>
      <c r="C18" s="74">
        <f>'附录-指南缺省值'!D19</f>
        <v>50.179000000000002</v>
      </c>
      <c r="D18" s="83">
        <f>'附录-指南缺省值'!E19</f>
        <v>1.72E-2</v>
      </c>
      <c r="E18" s="84">
        <f>'附录-指南缺省值'!F19</f>
        <v>0.98</v>
      </c>
      <c r="F18" s="21">
        <f t="shared" si="1"/>
        <v>0</v>
      </c>
      <c r="G18" s="73"/>
      <c r="H18" s="74">
        <f>'附录-指南缺省值'!D19</f>
        <v>50.179000000000002</v>
      </c>
      <c r="I18" s="83">
        <f>'附录-指南缺省值'!E19</f>
        <v>1.72E-2</v>
      </c>
      <c r="J18" s="84">
        <f>'附录-指南缺省值'!F19</f>
        <v>0.98</v>
      </c>
      <c r="K18" s="21">
        <f t="shared" si="2"/>
        <v>0</v>
      </c>
      <c r="L18" s="73"/>
      <c r="M18" s="74">
        <f>'附录-指南缺省值'!D19</f>
        <v>50.179000000000002</v>
      </c>
      <c r="N18" s="83">
        <f>'附录-指南缺省值'!E19</f>
        <v>1.72E-2</v>
      </c>
      <c r="O18" s="84">
        <f>'附录-指南缺省值'!F19</f>
        <v>0.98</v>
      </c>
      <c r="P18" s="21">
        <f t="shared" si="3"/>
        <v>0</v>
      </c>
      <c r="Q18" s="73"/>
      <c r="R18" s="75"/>
      <c r="S18" s="76"/>
      <c r="T18" s="77"/>
      <c r="U18" s="21">
        <f t="shared" si="0"/>
        <v>0</v>
      </c>
      <c r="V18" s="78"/>
      <c r="W18" s="74">
        <f>'附录-指南缺省值'!D19</f>
        <v>50.179000000000002</v>
      </c>
      <c r="X18" s="83">
        <f>'附录-指南缺省值'!E19</f>
        <v>1.72E-2</v>
      </c>
      <c r="Y18" s="84">
        <f>'附录-指南缺省值'!F19</f>
        <v>0.98</v>
      </c>
      <c r="Z18" s="21">
        <f t="shared" si="4"/>
        <v>0</v>
      </c>
    </row>
    <row r="19" spans="1:26" ht="15.75">
      <c r="A19" s="82" t="s">
        <v>18</v>
      </c>
      <c r="B19" s="73"/>
      <c r="C19" s="74">
        <f>'附录-指南缺省值'!D20</f>
        <v>45.997999999999998</v>
      </c>
      <c r="D19" s="83">
        <f>'附录-指南缺省值'!E20</f>
        <v>1.8200000000000001E-2</v>
      </c>
      <c r="E19" s="84">
        <f>'附录-指南缺省值'!F20</f>
        <v>0.98</v>
      </c>
      <c r="F19" s="21">
        <f t="shared" si="1"/>
        <v>0</v>
      </c>
      <c r="G19" s="73"/>
      <c r="H19" s="74">
        <f>'附录-指南缺省值'!D20</f>
        <v>45.997999999999998</v>
      </c>
      <c r="I19" s="83">
        <f>'附录-指南缺省值'!E20</f>
        <v>1.8200000000000001E-2</v>
      </c>
      <c r="J19" s="84">
        <f>'附录-指南缺省值'!F20</f>
        <v>0.98</v>
      </c>
      <c r="K19" s="21">
        <f t="shared" si="2"/>
        <v>0</v>
      </c>
      <c r="L19" s="73"/>
      <c r="M19" s="74">
        <f>'附录-指南缺省值'!D20</f>
        <v>45.997999999999998</v>
      </c>
      <c r="N19" s="83">
        <f>'附录-指南缺省值'!E20</f>
        <v>1.8200000000000001E-2</v>
      </c>
      <c r="O19" s="84">
        <f>'附录-指南缺省值'!F20</f>
        <v>0.98</v>
      </c>
      <c r="P19" s="21">
        <f t="shared" si="3"/>
        <v>0</v>
      </c>
      <c r="Q19" s="73"/>
      <c r="R19" s="75"/>
      <c r="S19" s="76"/>
      <c r="T19" s="77"/>
      <c r="U19" s="21">
        <f t="shared" si="0"/>
        <v>0</v>
      </c>
      <c r="V19" s="78"/>
      <c r="W19" s="74">
        <f>'附录-指南缺省值'!D20</f>
        <v>45.997999999999998</v>
      </c>
      <c r="X19" s="83">
        <f>'附录-指南缺省值'!E20</f>
        <v>1.8200000000000001E-2</v>
      </c>
      <c r="Y19" s="84">
        <f>'附录-指南缺省值'!F20</f>
        <v>0.98</v>
      </c>
      <c r="Z19" s="21">
        <f t="shared" si="4"/>
        <v>0</v>
      </c>
    </row>
    <row r="20" spans="1:26" ht="15.75">
      <c r="A20" s="82" t="s">
        <v>19</v>
      </c>
      <c r="B20" s="73"/>
      <c r="C20" s="74">
        <f>'附录-指南缺省值'!D21</f>
        <v>33.453000000000003</v>
      </c>
      <c r="D20" s="83">
        <f>'附录-指南缺省值'!E21</f>
        <v>2.1999999999999999E-2</v>
      </c>
      <c r="E20" s="84">
        <f>'附录-指南缺省值'!F21</f>
        <v>0.98</v>
      </c>
      <c r="F20" s="21">
        <f t="shared" si="1"/>
        <v>0</v>
      </c>
      <c r="G20" s="73"/>
      <c r="H20" s="74">
        <f>'附录-指南缺省值'!D21</f>
        <v>33.453000000000003</v>
      </c>
      <c r="I20" s="83">
        <f>'附录-指南缺省值'!E21</f>
        <v>2.1999999999999999E-2</v>
      </c>
      <c r="J20" s="84">
        <f>'附录-指南缺省值'!F21</f>
        <v>0.98</v>
      </c>
      <c r="K20" s="21">
        <f t="shared" si="2"/>
        <v>0</v>
      </c>
      <c r="L20" s="73"/>
      <c r="M20" s="74">
        <f>'附录-指南缺省值'!D21</f>
        <v>33.453000000000003</v>
      </c>
      <c r="N20" s="83">
        <f>'附录-指南缺省值'!E21</f>
        <v>2.1999999999999999E-2</v>
      </c>
      <c r="O20" s="84">
        <f>'附录-指南缺省值'!F21</f>
        <v>0.98</v>
      </c>
      <c r="P20" s="21">
        <f t="shared" si="3"/>
        <v>0</v>
      </c>
      <c r="Q20" s="73"/>
      <c r="R20" s="75"/>
      <c r="S20" s="76"/>
      <c r="T20" s="77"/>
      <c r="U20" s="21">
        <f t="shared" si="0"/>
        <v>0</v>
      </c>
      <c r="V20" s="78"/>
      <c r="W20" s="74">
        <f>'附录-指南缺省值'!D21</f>
        <v>33.453000000000003</v>
      </c>
      <c r="X20" s="83">
        <f>'附录-指南缺省值'!E21</f>
        <v>2.1999999999999999E-2</v>
      </c>
      <c r="Y20" s="84">
        <f>'附录-指南缺省值'!F21</f>
        <v>0.98</v>
      </c>
      <c r="Z20" s="21">
        <f t="shared" si="4"/>
        <v>0</v>
      </c>
    </row>
    <row r="21" spans="1:26" ht="15.75">
      <c r="A21" s="82" t="s">
        <v>20</v>
      </c>
      <c r="B21" s="73"/>
      <c r="C21" s="74">
        <f>'附录-指南缺省值'!D22</f>
        <v>179.81</v>
      </c>
      <c r="D21" s="83">
        <f>'附录-指南缺省值'!E22</f>
        <v>1.358E-2</v>
      </c>
      <c r="E21" s="84">
        <f>'附录-指南缺省值'!F22</f>
        <v>0.99</v>
      </c>
      <c r="F21" s="21">
        <f t="shared" si="1"/>
        <v>0</v>
      </c>
      <c r="G21" s="73"/>
      <c r="H21" s="74">
        <f>'附录-指南缺省值'!D22</f>
        <v>179.81</v>
      </c>
      <c r="I21" s="83">
        <f>'附录-指南缺省值'!E22</f>
        <v>1.358E-2</v>
      </c>
      <c r="J21" s="84">
        <f>'附录-指南缺省值'!F22</f>
        <v>0.99</v>
      </c>
      <c r="K21" s="21">
        <f t="shared" si="2"/>
        <v>0</v>
      </c>
      <c r="L21" s="73"/>
      <c r="M21" s="74">
        <f>'附录-指南缺省值'!D22</f>
        <v>179.81</v>
      </c>
      <c r="N21" s="83">
        <f>'附录-指南缺省值'!E22</f>
        <v>1.358E-2</v>
      </c>
      <c r="O21" s="84">
        <f>'附录-指南缺省值'!F22</f>
        <v>0.99</v>
      </c>
      <c r="P21" s="21">
        <f t="shared" si="3"/>
        <v>0</v>
      </c>
      <c r="Q21" s="73"/>
      <c r="R21" s="75"/>
      <c r="S21" s="76"/>
      <c r="T21" s="77"/>
      <c r="U21" s="21">
        <f t="shared" si="0"/>
        <v>0</v>
      </c>
      <c r="V21" s="78"/>
      <c r="W21" s="74">
        <f>'附录-指南缺省值'!D22</f>
        <v>179.81</v>
      </c>
      <c r="X21" s="83">
        <f>'附录-指南缺省值'!E22</f>
        <v>1.358E-2</v>
      </c>
      <c r="Y21" s="84">
        <f>'附录-指南缺省值'!F22</f>
        <v>0.99</v>
      </c>
      <c r="Z21" s="21">
        <f t="shared" si="4"/>
        <v>0</v>
      </c>
    </row>
    <row r="22" spans="1:26" ht="15.75">
      <c r="A22" s="82" t="s">
        <v>21</v>
      </c>
      <c r="B22" s="73"/>
      <c r="C22" s="74">
        <f>'附录-指南缺省值'!D23</f>
        <v>33</v>
      </c>
      <c r="D22" s="83">
        <f>'附录-指南缺省值'!E23</f>
        <v>7.0800000000000002E-2</v>
      </c>
      <c r="E22" s="84">
        <f>'附录-指南缺省值'!F23</f>
        <v>0.99</v>
      </c>
      <c r="F22" s="21">
        <f t="shared" si="1"/>
        <v>0</v>
      </c>
      <c r="G22" s="73"/>
      <c r="H22" s="74">
        <f>'附录-指南缺省值'!D23</f>
        <v>33</v>
      </c>
      <c r="I22" s="83">
        <f>'附录-指南缺省值'!E23</f>
        <v>7.0800000000000002E-2</v>
      </c>
      <c r="J22" s="84">
        <f>'附录-指南缺省值'!F23</f>
        <v>0.99</v>
      </c>
      <c r="K22" s="21">
        <f t="shared" si="2"/>
        <v>0</v>
      </c>
      <c r="L22" s="73"/>
      <c r="M22" s="74">
        <f>'附录-指南缺省值'!D23</f>
        <v>33</v>
      </c>
      <c r="N22" s="83">
        <f>'附录-指南缺省值'!E23</f>
        <v>7.0800000000000002E-2</v>
      </c>
      <c r="O22" s="84">
        <f>'附录-指南缺省值'!F23</f>
        <v>0.99</v>
      </c>
      <c r="P22" s="21">
        <f t="shared" si="3"/>
        <v>0</v>
      </c>
      <c r="Q22" s="73"/>
      <c r="R22" s="75"/>
      <c r="S22" s="76"/>
      <c r="T22" s="77"/>
      <c r="U22" s="21">
        <f>Q22*R22*S22*T22*44/12</f>
        <v>0</v>
      </c>
      <c r="V22" s="78"/>
      <c r="W22" s="74">
        <f>'附录-指南缺省值'!D23</f>
        <v>33</v>
      </c>
      <c r="X22" s="83">
        <f>'附录-指南缺省值'!E23</f>
        <v>7.0800000000000002E-2</v>
      </c>
      <c r="Y22" s="84">
        <f>'附录-指南缺省值'!F23</f>
        <v>0.99</v>
      </c>
      <c r="Z22" s="21">
        <f t="shared" si="4"/>
        <v>0</v>
      </c>
    </row>
    <row r="23" spans="1:26" ht="15.75">
      <c r="A23" s="82" t="s">
        <v>22</v>
      </c>
      <c r="B23" s="73"/>
      <c r="C23" s="74">
        <f>'附录-指南缺省值'!D24</f>
        <v>84</v>
      </c>
      <c r="D23" s="83">
        <f>'附录-指南缺省值'!E24</f>
        <v>4.9600000000000005E-2</v>
      </c>
      <c r="E23" s="84">
        <f>'附录-指南缺省值'!F24</f>
        <v>0.99</v>
      </c>
      <c r="F23" s="21">
        <f t="shared" si="1"/>
        <v>0</v>
      </c>
      <c r="G23" s="73"/>
      <c r="H23" s="74">
        <f>'附录-指南缺省值'!D24</f>
        <v>84</v>
      </c>
      <c r="I23" s="83">
        <f>'附录-指南缺省值'!E24</f>
        <v>4.9600000000000005E-2</v>
      </c>
      <c r="J23" s="84">
        <f>'附录-指南缺省值'!F24</f>
        <v>0.99</v>
      </c>
      <c r="K23" s="21">
        <f t="shared" si="2"/>
        <v>0</v>
      </c>
      <c r="L23" s="73"/>
      <c r="M23" s="74">
        <f>'附录-指南缺省值'!D24</f>
        <v>84</v>
      </c>
      <c r="N23" s="83">
        <f>'附录-指南缺省值'!E24</f>
        <v>4.9600000000000005E-2</v>
      </c>
      <c r="O23" s="84">
        <f>'附录-指南缺省值'!F24</f>
        <v>0.99</v>
      </c>
      <c r="P23" s="21">
        <f t="shared" si="3"/>
        <v>0</v>
      </c>
      <c r="Q23" s="73"/>
      <c r="R23" s="75"/>
      <c r="S23" s="76"/>
      <c r="T23" s="77"/>
      <c r="U23" s="21">
        <f t="shared" si="0"/>
        <v>0</v>
      </c>
      <c r="V23" s="78"/>
      <c r="W23" s="74">
        <f>'附录-指南缺省值'!D24</f>
        <v>84</v>
      </c>
      <c r="X23" s="83">
        <f>'附录-指南缺省值'!E24</f>
        <v>4.9600000000000005E-2</v>
      </c>
      <c r="Y23" s="84">
        <f>'附录-指南缺省值'!F24</f>
        <v>0.99</v>
      </c>
      <c r="Z23" s="21">
        <f t="shared" si="4"/>
        <v>0</v>
      </c>
    </row>
    <row r="24" spans="1:26" ht="15.75">
      <c r="A24" s="82" t="s">
        <v>23</v>
      </c>
      <c r="B24" s="73"/>
      <c r="C24" s="74">
        <f>'附录-指南缺省值'!D25</f>
        <v>52.27</v>
      </c>
      <c r="D24" s="83">
        <f>'附录-指南缺省值'!E25</f>
        <v>1.2199999999999999E-2</v>
      </c>
      <c r="E24" s="84">
        <f>'附录-指南缺省值'!F25</f>
        <v>0.99</v>
      </c>
      <c r="F24" s="21">
        <f t="shared" si="1"/>
        <v>0</v>
      </c>
      <c r="G24" s="73"/>
      <c r="H24" s="74">
        <f>'附录-指南缺省值'!D25</f>
        <v>52.27</v>
      </c>
      <c r="I24" s="83">
        <f>'附录-指南缺省值'!E25</f>
        <v>1.2199999999999999E-2</v>
      </c>
      <c r="J24" s="84">
        <f>'附录-指南缺省值'!F25</f>
        <v>0.99</v>
      </c>
      <c r="K24" s="21">
        <f t="shared" si="2"/>
        <v>0</v>
      </c>
      <c r="L24" s="73"/>
      <c r="M24" s="74">
        <f>'附录-指南缺省值'!D25</f>
        <v>52.27</v>
      </c>
      <c r="N24" s="83">
        <f>'附录-指南缺省值'!E25</f>
        <v>1.2199999999999999E-2</v>
      </c>
      <c r="O24" s="84">
        <f>'附录-指南缺省值'!F25</f>
        <v>0.99</v>
      </c>
      <c r="P24" s="21">
        <f t="shared" si="3"/>
        <v>0</v>
      </c>
      <c r="Q24" s="73"/>
      <c r="R24" s="75"/>
      <c r="S24" s="76"/>
      <c r="T24" s="77"/>
      <c r="U24" s="21">
        <f t="shared" si="0"/>
        <v>0</v>
      </c>
      <c r="V24" s="78"/>
      <c r="W24" s="74">
        <f>'附录-指南缺省值'!D25</f>
        <v>52.27</v>
      </c>
      <c r="X24" s="83">
        <f>'附录-指南缺省值'!E25</f>
        <v>1.2199999999999999E-2</v>
      </c>
      <c r="Y24" s="84">
        <f>'附录-指南缺省值'!F25</f>
        <v>0.99</v>
      </c>
      <c r="Z24" s="21">
        <f t="shared" si="4"/>
        <v>0</v>
      </c>
    </row>
    <row r="25" spans="1:26" ht="15.75">
      <c r="A25" s="82" t="s">
        <v>24</v>
      </c>
      <c r="B25" s="73"/>
      <c r="C25" s="74">
        <f>'附录-指南缺省值'!D26</f>
        <v>389.31</v>
      </c>
      <c r="D25" s="83">
        <f>'附录-指南缺省值'!E26</f>
        <v>1.5300000000000001E-2</v>
      </c>
      <c r="E25" s="84">
        <f>'附录-指南缺省值'!F26</f>
        <v>0.99</v>
      </c>
      <c r="F25" s="21">
        <f t="shared" si="1"/>
        <v>0</v>
      </c>
      <c r="G25" s="73"/>
      <c r="H25" s="74">
        <f>'附录-指南缺省值'!D26</f>
        <v>389.31</v>
      </c>
      <c r="I25" s="83">
        <f>'附录-指南缺省值'!E26</f>
        <v>1.5300000000000001E-2</v>
      </c>
      <c r="J25" s="84">
        <f>'附录-指南缺省值'!F26</f>
        <v>0.99</v>
      </c>
      <c r="K25" s="21">
        <f t="shared" si="2"/>
        <v>0</v>
      </c>
      <c r="L25" s="73"/>
      <c r="M25" s="74">
        <f>'附录-指南缺省值'!D26</f>
        <v>389.31</v>
      </c>
      <c r="N25" s="83">
        <f>'附录-指南缺省值'!E26</f>
        <v>1.5300000000000001E-2</v>
      </c>
      <c r="O25" s="84">
        <f>'附录-指南缺省值'!F26</f>
        <v>0.99</v>
      </c>
      <c r="P25" s="21">
        <f t="shared" si="3"/>
        <v>0</v>
      </c>
      <c r="Q25" s="73"/>
      <c r="R25" s="75"/>
      <c r="S25" s="76"/>
      <c r="T25" s="77"/>
      <c r="U25" s="21">
        <f t="shared" si="0"/>
        <v>0</v>
      </c>
      <c r="V25" s="78"/>
      <c r="W25" s="74">
        <f>'附录-指南缺省值'!D26</f>
        <v>389.31</v>
      </c>
      <c r="X25" s="83">
        <f>'附录-指南缺省值'!E26</f>
        <v>1.5300000000000001E-2</v>
      </c>
      <c r="Y25" s="84">
        <f>'附录-指南缺省值'!F26</f>
        <v>0.99</v>
      </c>
      <c r="Z25" s="21">
        <f>V25*W25*X25*Y25*44/12</f>
        <v>0</v>
      </c>
    </row>
    <row r="26" spans="1:26" s="9" customFormat="1" ht="16.5" thickBot="1">
      <c r="A26" s="99" t="s">
        <v>145</v>
      </c>
      <c r="B26" s="100"/>
      <c r="C26" s="101"/>
      <c r="D26" s="101"/>
      <c r="E26" s="101"/>
      <c r="F26" s="102">
        <f>SUM(F4:F25)</f>
        <v>0</v>
      </c>
      <c r="G26" s="100"/>
      <c r="H26" s="101"/>
      <c r="I26" s="101"/>
      <c r="J26" s="101"/>
      <c r="K26" s="102">
        <f>SUM(K4:K25)</f>
        <v>0</v>
      </c>
      <c r="L26" s="100"/>
      <c r="M26" s="101"/>
      <c r="N26" s="101"/>
      <c r="O26" s="101"/>
      <c r="P26" s="102">
        <f>SUM(P4:P25)</f>
        <v>0</v>
      </c>
      <c r="Q26" s="100"/>
      <c r="R26" s="101"/>
      <c r="S26" s="101"/>
      <c r="T26" s="101"/>
      <c r="U26" s="102">
        <f>SUM(U4:U25)</f>
        <v>0</v>
      </c>
      <c r="V26" s="100"/>
      <c r="W26" s="101"/>
      <c r="X26" s="101"/>
      <c r="Y26" s="101"/>
      <c r="Z26" s="102">
        <f>SUM(Z4:Z25)</f>
        <v>0</v>
      </c>
    </row>
    <row r="27" spans="1:26" ht="75.75" customHeight="1">
      <c r="A27" s="142" t="s">
        <v>144</v>
      </c>
      <c r="B27" s="143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V27" s="143"/>
      <c r="W27" s="143"/>
      <c r="X27" s="143"/>
      <c r="Y27" s="143"/>
      <c r="Z27" s="143"/>
    </row>
    <row r="28" spans="1:26" ht="10.5" customHeight="1"/>
    <row r="29" spans="1:26" ht="21" hidden="1" customHeight="1">
      <c r="A29" s="9"/>
    </row>
    <row r="30" spans="1:26" ht="14.25" hidden="1">
      <c r="A30" s="9" t="s">
        <v>91</v>
      </c>
    </row>
    <row r="31" spans="1:26" hidden="1"/>
    <row r="32" spans="1:26" ht="16.5" hidden="1" customHeight="1" thickBot="1">
      <c r="A32" s="168" t="s">
        <v>46</v>
      </c>
      <c r="B32" s="165" t="s">
        <v>47</v>
      </c>
      <c r="C32" s="166"/>
      <c r="D32" s="166"/>
      <c r="E32" s="166"/>
      <c r="F32" s="167"/>
      <c r="G32" s="165" t="s">
        <v>48</v>
      </c>
      <c r="H32" s="166"/>
      <c r="I32" s="166"/>
      <c r="J32" s="166"/>
      <c r="K32" s="167"/>
    </row>
    <row r="33" spans="1:11" ht="60" hidden="1" customHeight="1">
      <c r="A33" s="169"/>
      <c r="B33" s="45" t="s">
        <v>37</v>
      </c>
      <c r="C33" s="46" t="s">
        <v>38</v>
      </c>
      <c r="D33" s="46" t="s">
        <v>41</v>
      </c>
      <c r="E33" s="46" t="s">
        <v>90</v>
      </c>
      <c r="F33" s="47" t="s">
        <v>39</v>
      </c>
      <c r="G33" s="48" t="s">
        <v>37</v>
      </c>
      <c r="H33" s="46" t="s">
        <v>38</v>
      </c>
      <c r="I33" s="46" t="s">
        <v>41</v>
      </c>
      <c r="J33" s="46" t="s">
        <v>90</v>
      </c>
      <c r="K33" s="47" t="s">
        <v>39</v>
      </c>
    </row>
    <row r="34" spans="1:11" ht="15.75" hidden="1">
      <c r="A34" s="15" t="s">
        <v>3</v>
      </c>
      <c r="B34" s="10"/>
      <c r="C34" s="26">
        <v>26.7</v>
      </c>
      <c r="D34" s="23">
        <f>27.4*10^-3</f>
        <v>2.7400000000000001E-2</v>
      </c>
      <c r="E34" s="41">
        <v>0.94</v>
      </c>
      <c r="F34" s="21">
        <f>B34*C34*D34*E34*44/12</f>
        <v>0</v>
      </c>
      <c r="G34" s="11"/>
      <c r="H34" s="26">
        <v>26.7</v>
      </c>
      <c r="I34" s="23">
        <f>27.4*10^-3</f>
        <v>2.7400000000000001E-2</v>
      </c>
      <c r="J34" s="41">
        <v>0.94</v>
      </c>
      <c r="K34" s="21">
        <f>G34*H34*I34*J34*44/12</f>
        <v>0</v>
      </c>
    </row>
    <row r="35" spans="1:11" ht="15.75" hidden="1">
      <c r="A35" s="15" t="s">
        <v>4</v>
      </c>
      <c r="B35" s="10"/>
      <c r="C35" s="26">
        <v>19.57</v>
      </c>
      <c r="D35" s="23">
        <f>26.1*10^-3</f>
        <v>2.6100000000000002E-2</v>
      </c>
      <c r="E35" s="41">
        <v>0.93</v>
      </c>
      <c r="F35" s="21">
        <f t="shared" ref="F35:F55" si="5">B35*C35*D35*E35*44/12</f>
        <v>0</v>
      </c>
      <c r="G35" s="11"/>
      <c r="H35" s="26">
        <v>19.57</v>
      </c>
      <c r="I35" s="23">
        <f>26.1*10^-3</f>
        <v>2.6100000000000002E-2</v>
      </c>
      <c r="J35" s="41">
        <v>0.93</v>
      </c>
      <c r="K35" s="21">
        <f t="shared" ref="K35:K55" si="6">G35*H35*I35*J35*44/12</f>
        <v>0</v>
      </c>
    </row>
    <row r="36" spans="1:11" ht="15.75" hidden="1">
      <c r="A36" s="15" t="s">
        <v>5</v>
      </c>
      <c r="B36" s="10"/>
      <c r="C36" s="26">
        <v>11.9</v>
      </c>
      <c r="D36" s="23">
        <f>28*10^-3</f>
        <v>2.8000000000000001E-2</v>
      </c>
      <c r="E36" s="41">
        <v>0.96</v>
      </c>
      <c r="F36" s="21">
        <f t="shared" si="5"/>
        <v>0</v>
      </c>
      <c r="G36" s="11"/>
      <c r="H36" s="26">
        <v>11.9</v>
      </c>
      <c r="I36" s="23">
        <f>28*10^-3</f>
        <v>2.8000000000000001E-2</v>
      </c>
      <c r="J36" s="41">
        <v>0.96</v>
      </c>
      <c r="K36" s="21">
        <f t="shared" si="6"/>
        <v>0</v>
      </c>
    </row>
    <row r="37" spans="1:11" ht="15.75" hidden="1">
      <c r="A37" s="15" t="s">
        <v>6</v>
      </c>
      <c r="B37" s="10"/>
      <c r="C37" s="26">
        <v>26.334</v>
      </c>
      <c r="D37" s="23">
        <f>25.41*10^-3</f>
        <v>2.5410000000000002E-2</v>
      </c>
      <c r="E37" s="41">
        <v>0.9</v>
      </c>
      <c r="F37" s="21">
        <f t="shared" si="5"/>
        <v>0</v>
      </c>
      <c r="G37" s="11"/>
      <c r="H37" s="26">
        <v>26.334</v>
      </c>
      <c r="I37" s="23">
        <f>25.41*10^-3</f>
        <v>2.5410000000000002E-2</v>
      </c>
      <c r="J37" s="41">
        <v>0.9</v>
      </c>
      <c r="K37" s="21">
        <f t="shared" si="6"/>
        <v>0</v>
      </c>
    </row>
    <row r="38" spans="1:11" ht="15.75" hidden="1">
      <c r="A38" s="15" t="s">
        <v>7</v>
      </c>
      <c r="B38" s="10"/>
      <c r="C38" s="26">
        <v>12.545</v>
      </c>
      <c r="D38" s="23">
        <f>25.41*10^-3</f>
        <v>2.5410000000000002E-2</v>
      </c>
      <c r="E38" s="41">
        <v>0.9</v>
      </c>
      <c r="F38" s="21">
        <f t="shared" si="5"/>
        <v>0</v>
      </c>
      <c r="G38" s="11"/>
      <c r="H38" s="26">
        <v>12.545</v>
      </c>
      <c r="I38" s="23">
        <f>25.41*10^-3</f>
        <v>2.5410000000000002E-2</v>
      </c>
      <c r="J38" s="41">
        <v>0.9</v>
      </c>
      <c r="K38" s="21">
        <f t="shared" si="6"/>
        <v>0</v>
      </c>
    </row>
    <row r="39" spans="1:11" ht="15.75" hidden="1">
      <c r="A39" s="15" t="s">
        <v>8</v>
      </c>
      <c r="B39" s="10"/>
      <c r="C39" s="26">
        <v>17.46</v>
      </c>
      <c r="D39" s="23">
        <f>33.6*10^-3</f>
        <v>3.3600000000000005E-2</v>
      </c>
      <c r="E39" s="41">
        <v>0.9</v>
      </c>
      <c r="F39" s="21">
        <f t="shared" si="5"/>
        <v>0</v>
      </c>
      <c r="G39" s="11"/>
      <c r="H39" s="26">
        <v>17.46</v>
      </c>
      <c r="I39" s="23">
        <f>33.6*10^-3</f>
        <v>3.3600000000000005E-2</v>
      </c>
      <c r="J39" s="41">
        <v>0.9</v>
      </c>
      <c r="K39" s="21">
        <f t="shared" si="6"/>
        <v>0</v>
      </c>
    </row>
    <row r="40" spans="1:11" ht="15.75" hidden="1">
      <c r="A40" s="15" t="s">
        <v>9</v>
      </c>
      <c r="B40" s="10"/>
      <c r="C40" s="26">
        <v>32.5</v>
      </c>
      <c r="D40" s="23">
        <f>27.5*10^-3</f>
        <v>2.75E-2</v>
      </c>
      <c r="E40" s="41">
        <v>1</v>
      </c>
      <c r="F40" s="21">
        <f t="shared" si="5"/>
        <v>0</v>
      </c>
      <c r="G40" s="11"/>
      <c r="H40" s="26">
        <v>32.5</v>
      </c>
      <c r="I40" s="23">
        <f>27.5*10^-3</f>
        <v>2.75E-2</v>
      </c>
      <c r="J40" s="41">
        <v>1</v>
      </c>
      <c r="K40" s="21">
        <f t="shared" si="6"/>
        <v>0</v>
      </c>
    </row>
    <row r="41" spans="1:11" ht="15.75" hidden="1">
      <c r="A41" s="15" t="s">
        <v>10</v>
      </c>
      <c r="B41" s="10"/>
      <c r="C41" s="26">
        <v>28.434999999999999</v>
      </c>
      <c r="D41" s="23">
        <f>29.5*10^-3</f>
        <v>2.9500000000000002E-2</v>
      </c>
      <c r="E41" s="41">
        <v>0.93</v>
      </c>
      <c r="F41" s="21">
        <f t="shared" si="5"/>
        <v>0</v>
      </c>
      <c r="G41" s="11"/>
      <c r="H41" s="26">
        <v>28.434999999999999</v>
      </c>
      <c r="I41" s="23">
        <f>29.5*10^-3</f>
        <v>2.9500000000000002E-2</v>
      </c>
      <c r="J41" s="41">
        <v>0.93</v>
      </c>
      <c r="K41" s="21">
        <f t="shared" si="6"/>
        <v>0</v>
      </c>
    </row>
    <row r="42" spans="1:11" ht="15.75" hidden="1">
      <c r="A42" s="15" t="s">
        <v>11</v>
      </c>
      <c r="B42" s="10"/>
      <c r="C42" s="26">
        <v>41.816000000000003</v>
      </c>
      <c r="D42" s="23">
        <f>20.1*10^-3</f>
        <v>2.0100000000000003E-2</v>
      </c>
      <c r="E42" s="41">
        <v>0.98</v>
      </c>
      <c r="F42" s="21">
        <f t="shared" si="5"/>
        <v>0</v>
      </c>
      <c r="G42" s="11"/>
      <c r="H42" s="26">
        <v>41.816000000000003</v>
      </c>
      <c r="I42" s="23">
        <f>20.1*10^-3</f>
        <v>2.0100000000000003E-2</v>
      </c>
      <c r="J42" s="41">
        <v>0.98</v>
      </c>
      <c r="K42" s="21">
        <f t="shared" si="6"/>
        <v>0</v>
      </c>
    </row>
    <row r="43" spans="1:11" ht="15.75" hidden="1">
      <c r="A43" s="15" t="s">
        <v>12</v>
      </c>
      <c r="B43" s="10"/>
      <c r="C43" s="26">
        <v>41.816000000000003</v>
      </c>
      <c r="D43" s="23">
        <f>21.1*10^-3</f>
        <v>2.1100000000000001E-2</v>
      </c>
      <c r="E43" s="41">
        <v>0.98</v>
      </c>
      <c r="F43" s="21">
        <f t="shared" si="5"/>
        <v>0</v>
      </c>
      <c r="G43" s="11"/>
      <c r="H43" s="26">
        <v>41.816000000000003</v>
      </c>
      <c r="I43" s="23">
        <f>21.1*10^-3</f>
        <v>2.1100000000000001E-2</v>
      </c>
      <c r="J43" s="41">
        <v>0.98</v>
      </c>
      <c r="K43" s="21">
        <f t="shared" si="6"/>
        <v>0</v>
      </c>
    </row>
    <row r="44" spans="1:11" ht="15.75" hidden="1">
      <c r="A44" s="15" t="s">
        <v>13</v>
      </c>
      <c r="B44" s="10"/>
      <c r="C44" s="26">
        <v>43.07</v>
      </c>
      <c r="D44" s="23">
        <f>18.9*10^-3</f>
        <v>1.89E-2</v>
      </c>
      <c r="E44" s="41">
        <v>0.98</v>
      </c>
      <c r="F44" s="21">
        <f t="shared" si="5"/>
        <v>0</v>
      </c>
      <c r="G44" s="11"/>
      <c r="H44" s="26">
        <v>43.07</v>
      </c>
      <c r="I44" s="23">
        <f>18.9*10^-3</f>
        <v>1.89E-2</v>
      </c>
      <c r="J44" s="41">
        <v>0.98</v>
      </c>
      <c r="K44" s="21">
        <f t="shared" si="6"/>
        <v>0</v>
      </c>
    </row>
    <row r="45" spans="1:11" ht="15.75" hidden="1">
      <c r="A45" s="15" t="s">
        <v>14</v>
      </c>
      <c r="B45" s="10"/>
      <c r="C45" s="26">
        <v>42.652000000000001</v>
      </c>
      <c r="D45" s="23">
        <f>20.2*10^-3</f>
        <v>2.0199999999999999E-2</v>
      </c>
      <c r="E45" s="41">
        <v>0.98</v>
      </c>
      <c r="F45" s="21">
        <f t="shared" si="5"/>
        <v>0</v>
      </c>
      <c r="G45" s="11"/>
      <c r="H45" s="26">
        <v>42.652000000000001</v>
      </c>
      <c r="I45" s="23">
        <f>20.2*10^-3</f>
        <v>2.0199999999999999E-2</v>
      </c>
      <c r="J45" s="41">
        <v>0.98</v>
      </c>
      <c r="K45" s="21">
        <f t="shared" si="6"/>
        <v>0</v>
      </c>
    </row>
    <row r="46" spans="1:11" ht="15.75" hidden="1">
      <c r="A46" s="15" t="s">
        <v>15</v>
      </c>
      <c r="B46" s="10"/>
      <c r="C46" s="26">
        <v>43.07</v>
      </c>
      <c r="D46" s="23">
        <f>19.6*10^-3</f>
        <v>1.9600000000000003E-2</v>
      </c>
      <c r="E46" s="41">
        <v>0.98</v>
      </c>
      <c r="F46" s="21">
        <f t="shared" si="5"/>
        <v>0</v>
      </c>
      <c r="G46" s="11"/>
      <c r="H46" s="26">
        <v>43.07</v>
      </c>
      <c r="I46" s="23">
        <f>19.6*10^-3</f>
        <v>1.9600000000000003E-2</v>
      </c>
      <c r="J46" s="41">
        <v>0.98</v>
      </c>
      <c r="K46" s="21">
        <f t="shared" si="6"/>
        <v>0</v>
      </c>
    </row>
    <row r="47" spans="1:11" ht="15.75" hidden="1">
      <c r="A47" s="15" t="s">
        <v>16</v>
      </c>
      <c r="B47" s="10"/>
      <c r="C47" s="26">
        <v>44.2</v>
      </c>
      <c r="D47" s="23">
        <f>17.2*10^-3</f>
        <v>1.72E-2</v>
      </c>
      <c r="E47" s="41">
        <v>0.98</v>
      </c>
      <c r="F47" s="21">
        <f t="shared" si="5"/>
        <v>0</v>
      </c>
      <c r="G47" s="11"/>
      <c r="H47" s="26">
        <v>44.2</v>
      </c>
      <c r="I47" s="23">
        <f>17.2*10^-3</f>
        <v>1.72E-2</v>
      </c>
      <c r="J47" s="41">
        <v>0.98</v>
      </c>
      <c r="K47" s="21">
        <f t="shared" si="6"/>
        <v>0</v>
      </c>
    </row>
    <row r="48" spans="1:11" ht="15.75" hidden="1">
      <c r="A48" s="15" t="s">
        <v>17</v>
      </c>
      <c r="B48" s="10"/>
      <c r="C48" s="26">
        <v>50.179000000000002</v>
      </c>
      <c r="D48" s="23">
        <f>17.2*10^-3</f>
        <v>1.72E-2</v>
      </c>
      <c r="E48" s="41">
        <v>0.98</v>
      </c>
      <c r="F48" s="21">
        <f t="shared" si="5"/>
        <v>0</v>
      </c>
      <c r="G48" s="11"/>
      <c r="H48" s="26">
        <v>50.179000000000002</v>
      </c>
      <c r="I48" s="23">
        <f>17.2*10^-3</f>
        <v>1.72E-2</v>
      </c>
      <c r="J48" s="41">
        <v>0.98</v>
      </c>
      <c r="K48" s="21">
        <f t="shared" si="6"/>
        <v>0</v>
      </c>
    </row>
    <row r="49" spans="1:16" ht="15.75" hidden="1">
      <c r="A49" s="15" t="s">
        <v>18</v>
      </c>
      <c r="B49" s="10"/>
      <c r="C49" s="26">
        <v>45.997999999999998</v>
      </c>
      <c r="D49" s="23">
        <f>18.2*10^-3</f>
        <v>1.8200000000000001E-2</v>
      </c>
      <c r="E49" s="41">
        <v>0.98</v>
      </c>
      <c r="F49" s="21">
        <f t="shared" si="5"/>
        <v>0</v>
      </c>
      <c r="G49" s="11"/>
      <c r="H49" s="26">
        <v>45.997999999999998</v>
      </c>
      <c r="I49" s="23">
        <f>18.2*10^-3</f>
        <v>1.8200000000000001E-2</v>
      </c>
      <c r="J49" s="41">
        <v>0.98</v>
      </c>
      <c r="K49" s="21">
        <f t="shared" si="6"/>
        <v>0</v>
      </c>
    </row>
    <row r="50" spans="1:16" ht="15.75" hidden="1">
      <c r="A50" s="15" t="s">
        <v>19</v>
      </c>
      <c r="B50" s="10"/>
      <c r="C50" s="26">
        <v>33.453000000000003</v>
      </c>
      <c r="D50" s="23">
        <f>22*10^-3</f>
        <v>2.1999999999999999E-2</v>
      </c>
      <c r="E50" s="41">
        <v>0.98</v>
      </c>
      <c r="F50" s="21">
        <f t="shared" si="5"/>
        <v>0</v>
      </c>
      <c r="G50" s="11"/>
      <c r="H50" s="26">
        <v>33.453000000000003</v>
      </c>
      <c r="I50" s="23">
        <f>22*10^-3</f>
        <v>2.1999999999999999E-2</v>
      </c>
      <c r="J50" s="41">
        <v>0.98</v>
      </c>
      <c r="K50" s="21">
        <f t="shared" si="6"/>
        <v>0</v>
      </c>
    </row>
    <row r="51" spans="1:16" ht="15.75" hidden="1">
      <c r="A51" s="15" t="s">
        <v>20</v>
      </c>
      <c r="B51" s="10"/>
      <c r="C51" s="26">
        <v>179.81</v>
      </c>
      <c r="D51" s="23">
        <f>13.58*10^-3</f>
        <v>1.358E-2</v>
      </c>
      <c r="E51" s="41">
        <v>0.99</v>
      </c>
      <c r="F51" s="21">
        <f t="shared" si="5"/>
        <v>0</v>
      </c>
      <c r="G51" s="11"/>
      <c r="H51" s="26">
        <v>179.81</v>
      </c>
      <c r="I51" s="23">
        <f>13.58*10^-3</f>
        <v>1.358E-2</v>
      </c>
      <c r="J51" s="41">
        <v>0.99</v>
      </c>
      <c r="K51" s="21">
        <f t="shared" si="6"/>
        <v>0</v>
      </c>
    </row>
    <row r="52" spans="1:16" ht="15.75" hidden="1">
      <c r="A52" s="15" t="s">
        <v>21</v>
      </c>
      <c r="B52" s="10"/>
      <c r="C52" s="26">
        <v>33</v>
      </c>
      <c r="D52" s="23">
        <f>70.8*10^-3</f>
        <v>7.0800000000000002E-2</v>
      </c>
      <c r="E52" s="41">
        <v>0.99</v>
      </c>
      <c r="F52" s="21">
        <f t="shared" si="5"/>
        <v>0</v>
      </c>
      <c r="G52" s="11"/>
      <c r="H52" s="26">
        <v>33</v>
      </c>
      <c r="I52" s="23">
        <f>70.8*10^-3</f>
        <v>7.0800000000000002E-2</v>
      </c>
      <c r="J52" s="41">
        <v>0.99</v>
      </c>
      <c r="K52" s="21">
        <f t="shared" si="6"/>
        <v>0</v>
      </c>
    </row>
    <row r="53" spans="1:16" ht="15.75" hidden="1">
      <c r="A53" s="15" t="s">
        <v>22</v>
      </c>
      <c r="B53" s="10"/>
      <c r="C53" s="26">
        <v>84</v>
      </c>
      <c r="D53" s="23">
        <f>49.6*10^-3</f>
        <v>4.9600000000000005E-2</v>
      </c>
      <c r="E53" s="41">
        <v>0.99</v>
      </c>
      <c r="F53" s="21">
        <f t="shared" si="5"/>
        <v>0</v>
      </c>
      <c r="G53" s="11"/>
      <c r="H53" s="26">
        <v>84</v>
      </c>
      <c r="I53" s="23">
        <f>49.6*10^-3</f>
        <v>4.9600000000000005E-2</v>
      </c>
      <c r="J53" s="41">
        <v>0.99</v>
      </c>
      <c r="K53" s="21">
        <f t="shared" si="6"/>
        <v>0</v>
      </c>
    </row>
    <row r="54" spans="1:16" ht="15.75" hidden="1">
      <c r="A54" s="15" t="s">
        <v>23</v>
      </c>
      <c r="B54" s="10"/>
      <c r="C54" s="26">
        <v>52.27</v>
      </c>
      <c r="D54" s="23">
        <f>12.2*10^-3</f>
        <v>1.2199999999999999E-2</v>
      </c>
      <c r="E54" s="41">
        <v>0.99</v>
      </c>
      <c r="F54" s="21">
        <f t="shared" si="5"/>
        <v>0</v>
      </c>
      <c r="G54" s="11"/>
      <c r="H54" s="26">
        <v>52.27</v>
      </c>
      <c r="I54" s="23">
        <f>12.2*10^-3</f>
        <v>1.2199999999999999E-2</v>
      </c>
      <c r="J54" s="41">
        <v>0.99</v>
      </c>
      <c r="K54" s="21">
        <f t="shared" si="6"/>
        <v>0</v>
      </c>
    </row>
    <row r="55" spans="1:16" ht="15.75" hidden="1">
      <c r="A55" s="15" t="s">
        <v>24</v>
      </c>
      <c r="B55" s="10"/>
      <c r="C55" s="26">
        <v>389.31</v>
      </c>
      <c r="D55" s="23">
        <f>15.3*10^-3</f>
        <v>1.5300000000000001E-2</v>
      </c>
      <c r="E55" s="41">
        <v>0.99</v>
      </c>
      <c r="F55" s="21">
        <f t="shared" si="5"/>
        <v>0</v>
      </c>
      <c r="G55" s="11"/>
      <c r="H55" s="26">
        <v>389.31</v>
      </c>
      <c r="I55" s="23">
        <f>15.3*10^-3</f>
        <v>1.5300000000000001E-2</v>
      </c>
      <c r="J55" s="41">
        <v>0.99</v>
      </c>
      <c r="K55" s="21">
        <f t="shared" si="6"/>
        <v>0</v>
      </c>
    </row>
    <row r="56" spans="1:16" ht="15.75" hidden="1" thickBot="1">
      <c r="A56" s="16" t="s">
        <v>25</v>
      </c>
      <c r="B56" s="12"/>
      <c r="C56" s="13"/>
      <c r="D56" s="40"/>
      <c r="E56" s="40"/>
      <c r="F56" s="22">
        <f>SUM(F34:F55)</f>
        <v>0</v>
      </c>
      <c r="G56" s="14"/>
      <c r="H56" s="13"/>
      <c r="I56" s="40"/>
      <c r="J56" s="40"/>
      <c r="K56" s="22">
        <f>SUM(K34:K55)</f>
        <v>0</v>
      </c>
    </row>
    <row r="57" spans="1:16" ht="39.75" hidden="1" customHeight="1" thickBot="1">
      <c r="A57" s="141" t="s">
        <v>134</v>
      </c>
      <c r="B57" s="163"/>
      <c r="C57" s="163"/>
      <c r="D57" s="163"/>
      <c r="E57" s="163"/>
      <c r="F57" s="163"/>
      <c r="G57" s="163"/>
      <c r="H57" s="163"/>
      <c r="I57" s="163"/>
      <c r="J57" s="163"/>
      <c r="K57" s="164"/>
      <c r="L57" s="17"/>
      <c r="M57" s="17"/>
      <c r="N57" s="17"/>
      <c r="O57" s="17"/>
      <c r="P57" s="17"/>
    </row>
    <row r="58" spans="1:16" hidden="1"/>
  </sheetData>
  <sheetProtection formatCells="0" formatColumns="0" formatRows="0" insertColumns="0" insertRows="0" insertHyperlinks="0" deleteColumns="0" deleteRows="0"/>
  <mergeCells count="11">
    <mergeCell ref="A57:K57"/>
    <mergeCell ref="A27:Z27"/>
    <mergeCell ref="A32:A33"/>
    <mergeCell ref="B32:F32"/>
    <mergeCell ref="G32:K32"/>
    <mergeCell ref="A2:A3"/>
    <mergeCell ref="B2:F2"/>
    <mergeCell ref="G2:K2"/>
    <mergeCell ref="L2:P2"/>
    <mergeCell ref="V2:Z2"/>
    <mergeCell ref="Q2:U2"/>
  </mergeCells>
  <phoneticPr fontId="3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zoomScale="85" zoomScaleNormal="85" zoomScaleSheetLayoutView="100" workbookViewId="0">
      <selection activeCell="H15" sqref="H15"/>
    </sheetView>
  </sheetViews>
  <sheetFormatPr defaultColWidth="9" defaultRowHeight="15.75"/>
  <cols>
    <col min="1" max="1" width="15.5" style="3" customWidth="1"/>
    <col min="2" max="2" width="20.5" style="2" customWidth="1"/>
    <col min="3" max="3" width="19.375" style="2" customWidth="1"/>
    <col min="4" max="4" width="12.5" style="20" customWidth="1"/>
    <col min="5" max="5" width="9" style="2"/>
    <col min="6" max="6" width="18.75" style="2" customWidth="1"/>
    <col min="7" max="8" width="9" style="2"/>
    <col min="9" max="9" width="9.75" style="2" customWidth="1"/>
    <col min="10" max="16384" width="9" style="2"/>
  </cols>
  <sheetData>
    <row r="1" spans="1:4" ht="20.100000000000001" customHeight="1">
      <c r="A1" s="146" t="s">
        <v>26</v>
      </c>
      <c r="B1" s="147"/>
      <c r="C1" s="93" t="s">
        <v>0</v>
      </c>
      <c r="D1" s="94" t="s">
        <v>59</v>
      </c>
    </row>
    <row r="2" spans="1:4" ht="20.100000000000001" customHeight="1">
      <c r="A2" s="145" t="s">
        <v>53</v>
      </c>
      <c r="B2" s="85" t="s">
        <v>49</v>
      </c>
      <c r="C2" s="85" t="s">
        <v>140</v>
      </c>
      <c r="D2" s="24"/>
    </row>
    <row r="3" spans="1:4" ht="20.100000000000001" customHeight="1">
      <c r="A3" s="144"/>
      <c r="B3" s="85" t="s">
        <v>50</v>
      </c>
      <c r="C3" s="86" t="s">
        <v>27</v>
      </c>
      <c r="D3" s="24"/>
    </row>
    <row r="4" spans="1:4" ht="20.100000000000001" customHeight="1">
      <c r="A4" s="144"/>
      <c r="B4" s="85" t="s">
        <v>51</v>
      </c>
      <c r="C4" s="86" t="s">
        <v>2</v>
      </c>
      <c r="D4" s="25">
        <f>D2*$D$30</f>
        <v>0</v>
      </c>
    </row>
    <row r="5" spans="1:4" ht="20.100000000000001" customHeight="1">
      <c r="A5" s="144"/>
      <c r="B5" s="85" t="s">
        <v>52</v>
      </c>
      <c r="C5" s="86" t="s">
        <v>2</v>
      </c>
      <c r="D5" s="25">
        <f>D3*$D$31</f>
        <v>0</v>
      </c>
    </row>
    <row r="6" spans="1:4" ht="20.100000000000001" customHeight="1">
      <c r="A6" s="145" t="s">
        <v>54</v>
      </c>
      <c r="B6" s="85" t="s">
        <v>49</v>
      </c>
      <c r="C6" s="85" t="s">
        <v>140</v>
      </c>
      <c r="D6" s="24"/>
    </row>
    <row r="7" spans="1:4" ht="20.100000000000001" customHeight="1">
      <c r="A7" s="144"/>
      <c r="B7" s="85" t="s">
        <v>50</v>
      </c>
      <c r="C7" s="86" t="s">
        <v>27</v>
      </c>
      <c r="D7" s="24"/>
    </row>
    <row r="8" spans="1:4" ht="20.100000000000001" customHeight="1">
      <c r="A8" s="144"/>
      <c r="B8" s="85" t="s">
        <v>51</v>
      </c>
      <c r="C8" s="86" t="s">
        <v>2</v>
      </c>
      <c r="D8" s="25">
        <f>D6*$D$30</f>
        <v>0</v>
      </c>
    </row>
    <row r="9" spans="1:4" ht="20.100000000000001" customHeight="1">
      <c r="A9" s="144"/>
      <c r="B9" s="85" t="s">
        <v>52</v>
      </c>
      <c r="C9" s="86" t="s">
        <v>2</v>
      </c>
      <c r="D9" s="25">
        <f>D7*$D$31</f>
        <v>0</v>
      </c>
    </row>
    <row r="10" spans="1:4" ht="20.100000000000001" customHeight="1">
      <c r="A10" s="145" t="s">
        <v>55</v>
      </c>
      <c r="B10" s="85" t="s">
        <v>49</v>
      </c>
      <c r="C10" s="85" t="s">
        <v>140</v>
      </c>
      <c r="D10" s="24"/>
    </row>
    <row r="11" spans="1:4" ht="20.100000000000001" customHeight="1">
      <c r="A11" s="144"/>
      <c r="B11" s="85" t="s">
        <v>50</v>
      </c>
      <c r="C11" s="86" t="s">
        <v>27</v>
      </c>
      <c r="D11" s="24"/>
    </row>
    <row r="12" spans="1:4" ht="20.100000000000001" customHeight="1">
      <c r="A12" s="144"/>
      <c r="B12" s="85" t="s">
        <v>51</v>
      </c>
      <c r="C12" s="86" t="s">
        <v>2</v>
      </c>
      <c r="D12" s="25">
        <f>D10*$D$30</f>
        <v>0</v>
      </c>
    </row>
    <row r="13" spans="1:4" ht="20.100000000000001" customHeight="1">
      <c r="A13" s="144"/>
      <c r="B13" s="85" t="s">
        <v>52</v>
      </c>
      <c r="C13" s="86" t="s">
        <v>2</v>
      </c>
      <c r="D13" s="25">
        <f>D11*$D$31</f>
        <v>0</v>
      </c>
    </row>
    <row r="14" spans="1:4" ht="20.100000000000001" customHeight="1">
      <c r="A14" s="144" t="s">
        <v>104</v>
      </c>
      <c r="B14" s="85" t="s">
        <v>49</v>
      </c>
      <c r="C14" s="85" t="s">
        <v>140</v>
      </c>
      <c r="D14" s="24"/>
    </row>
    <row r="15" spans="1:4" ht="20.100000000000001" customHeight="1">
      <c r="A15" s="144"/>
      <c r="B15" s="85" t="s">
        <v>50</v>
      </c>
      <c r="C15" s="86" t="s">
        <v>27</v>
      </c>
      <c r="D15" s="24"/>
    </row>
    <row r="16" spans="1:4" ht="20.100000000000001" customHeight="1">
      <c r="A16" s="144"/>
      <c r="B16" s="85" t="s">
        <v>51</v>
      </c>
      <c r="C16" s="86" t="s">
        <v>2</v>
      </c>
      <c r="D16" s="25">
        <f>D14*$D$30</f>
        <v>0</v>
      </c>
    </row>
    <row r="17" spans="1:4" ht="20.100000000000001" customHeight="1">
      <c r="A17" s="144"/>
      <c r="B17" s="85" t="s">
        <v>52</v>
      </c>
      <c r="C17" s="86" t="s">
        <v>2</v>
      </c>
      <c r="D17" s="25">
        <f>D15*$D$31</f>
        <v>0</v>
      </c>
    </row>
    <row r="18" spans="1:4" ht="20.100000000000001" customHeight="1">
      <c r="A18" s="144" t="s">
        <v>56</v>
      </c>
      <c r="B18" s="85" t="s">
        <v>49</v>
      </c>
      <c r="C18" s="85" t="s">
        <v>140</v>
      </c>
      <c r="D18" s="24"/>
    </row>
    <row r="19" spans="1:4" ht="20.100000000000001" customHeight="1">
      <c r="A19" s="144"/>
      <c r="B19" s="85" t="s">
        <v>50</v>
      </c>
      <c r="C19" s="86" t="s">
        <v>27</v>
      </c>
      <c r="D19" s="24"/>
    </row>
    <row r="20" spans="1:4" ht="20.100000000000001" customHeight="1">
      <c r="A20" s="144"/>
      <c r="B20" s="85" t="s">
        <v>51</v>
      </c>
      <c r="C20" s="86" t="s">
        <v>2</v>
      </c>
      <c r="D20" s="25">
        <f>D18*$D$30</f>
        <v>0</v>
      </c>
    </row>
    <row r="21" spans="1:4" ht="20.100000000000001" customHeight="1">
      <c r="A21" s="144"/>
      <c r="B21" s="85" t="s">
        <v>52</v>
      </c>
      <c r="C21" s="86" t="s">
        <v>2</v>
      </c>
      <c r="D21" s="25">
        <f>D19*$D$31</f>
        <v>0</v>
      </c>
    </row>
    <row r="22" spans="1:4" ht="20.100000000000001" hidden="1" customHeight="1">
      <c r="A22" s="145" t="s">
        <v>57</v>
      </c>
      <c r="B22" s="85" t="s">
        <v>49</v>
      </c>
      <c r="C22" s="85" t="s">
        <v>140</v>
      </c>
      <c r="D22" s="24"/>
    </row>
    <row r="23" spans="1:4" ht="20.100000000000001" hidden="1" customHeight="1">
      <c r="A23" s="144"/>
      <c r="B23" s="85" t="s">
        <v>50</v>
      </c>
      <c r="C23" s="86" t="s">
        <v>27</v>
      </c>
      <c r="D23" s="24"/>
    </row>
    <row r="24" spans="1:4" ht="20.100000000000001" hidden="1" customHeight="1">
      <c r="A24" s="144"/>
      <c r="B24" s="85" t="s">
        <v>51</v>
      </c>
      <c r="C24" s="86" t="s">
        <v>2</v>
      </c>
      <c r="D24" s="25">
        <f>D22*$D$30</f>
        <v>0</v>
      </c>
    </row>
    <row r="25" spans="1:4" ht="20.100000000000001" hidden="1" customHeight="1">
      <c r="A25" s="144"/>
      <c r="B25" s="85" t="s">
        <v>52</v>
      </c>
      <c r="C25" s="86" t="s">
        <v>2</v>
      </c>
      <c r="D25" s="25">
        <f>D23*$D$31</f>
        <v>0</v>
      </c>
    </row>
    <row r="26" spans="1:4" ht="20.100000000000001" hidden="1" customHeight="1">
      <c r="A26" s="145" t="s">
        <v>58</v>
      </c>
      <c r="B26" s="85" t="s">
        <v>49</v>
      </c>
      <c r="C26" s="85" t="s">
        <v>140</v>
      </c>
      <c r="D26" s="24"/>
    </row>
    <row r="27" spans="1:4" ht="20.100000000000001" hidden="1" customHeight="1">
      <c r="A27" s="144"/>
      <c r="B27" s="85" t="s">
        <v>50</v>
      </c>
      <c r="C27" s="86" t="s">
        <v>27</v>
      </c>
      <c r="D27" s="24"/>
    </row>
    <row r="28" spans="1:4" ht="20.100000000000001" hidden="1" customHeight="1">
      <c r="A28" s="144"/>
      <c r="B28" s="85" t="s">
        <v>51</v>
      </c>
      <c r="C28" s="86" t="s">
        <v>2</v>
      </c>
      <c r="D28" s="25">
        <f>D26*$D$30</f>
        <v>0</v>
      </c>
    </row>
    <row r="29" spans="1:4" ht="20.100000000000001" hidden="1" customHeight="1">
      <c r="A29" s="144"/>
      <c r="B29" s="85" t="s">
        <v>52</v>
      </c>
      <c r="C29" s="86" t="s">
        <v>2</v>
      </c>
      <c r="D29" s="25">
        <f>D27*$D$31</f>
        <v>0</v>
      </c>
    </row>
    <row r="30" spans="1:4" ht="20.100000000000001" customHeight="1">
      <c r="A30" s="149" t="s">
        <v>28</v>
      </c>
      <c r="B30" s="150"/>
      <c r="C30" s="86" t="s">
        <v>139</v>
      </c>
      <c r="D30" s="21">
        <v>0.52710000000000001</v>
      </c>
    </row>
    <row r="31" spans="1:4" ht="20.100000000000001" customHeight="1" thickBot="1">
      <c r="A31" s="151" t="s">
        <v>29</v>
      </c>
      <c r="B31" s="152"/>
      <c r="C31" s="87" t="s">
        <v>30</v>
      </c>
      <c r="D31" s="88">
        <v>0.11</v>
      </c>
    </row>
    <row r="32" spans="1:4">
      <c r="A32" s="89" t="s">
        <v>141</v>
      </c>
      <c r="B32" s="90"/>
      <c r="C32" s="90"/>
      <c r="D32" s="91"/>
    </row>
    <row r="33" spans="1:4" ht="27.75" customHeight="1">
      <c r="A33" s="148" t="s">
        <v>142</v>
      </c>
      <c r="B33" s="148"/>
      <c r="C33" s="148"/>
      <c r="D33" s="148"/>
    </row>
    <row r="34" spans="1:4" ht="27.75" customHeight="1">
      <c r="A34" s="148" t="s">
        <v>143</v>
      </c>
      <c r="B34" s="148"/>
      <c r="C34" s="148"/>
      <c r="D34" s="148"/>
    </row>
  </sheetData>
  <sheetProtection formatCells="0" formatColumns="0" formatRows="0" insertColumns="0" insertRows="0" insertHyperlinks="0" deleteColumns="0" deleteRows="0"/>
  <mergeCells count="12">
    <mergeCell ref="A33:D33"/>
    <mergeCell ref="A34:D34"/>
    <mergeCell ref="A26:A29"/>
    <mergeCell ref="A30:B30"/>
    <mergeCell ref="A31:B31"/>
    <mergeCell ref="A18:A21"/>
    <mergeCell ref="A22:A25"/>
    <mergeCell ref="A2:A5"/>
    <mergeCell ref="A14:A17"/>
    <mergeCell ref="A1:B1"/>
    <mergeCell ref="A6:A9"/>
    <mergeCell ref="A10:A13"/>
  </mergeCells>
  <phoneticPr fontId="3" type="noConversion"/>
  <pageMargins left="0.75" right="0.75" top="1" bottom="1" header="0.51" footer="0.51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activeCell="H34" sqref="H34"/>
    </sheetView>
  </sheetViews>
  <sheetFormatPr defaultRowHeight="13.5"/>
  <cols>
    <col min="2" max="2" width="11.875" customWidth="1"/>
    <col min="3" max="3" width="11" customWidth="1"/>
    <col min="4" max="5" width="10.875" customWidth="1"/>
    <col min="6" max="6" width="10.75" customWidth="1"/>
  </cols>
  <sheetData>
    <row r="1" spans="1:6" ht="15.75">
      <c r="A1" s="28" t="s">
        <v>93</v>
      </c>
    </row>
    <row r="3" spans="1:6" ht="16.5" thickBot="1">
      <c r="A3" s="158" t="s">
        <v>115</v>
      </c>
      <c r="B3" s="158"/>
      <c r="C3" s="158"/>
      <c r="D3" s="158"/>
      <c r="E3" s="158"/>
      <c r="F3" s="158"/>
    </row>
    <row r="4" spans="1:6" ht="64.5">
      <c r="A4" s="159" t="s">
        <v>94</v>
      </c>
      <c r="B4" s="160"/>
      <c r="C4" s="32" t="s">
        <v>95</v>
      </c>
      <c r="D4" s="33" t="s">
        <v>101</v>
      </c>
      <c r="E4" s="33" t="s">
        <v>102</v>
      </c>
      <c r="F4" s="34" t="s">
        <v>116</v>
      </c>
    </row>
    <row r="5" spans="1:6" ht="15.75">
      <c r="A5" s="161" t="s">
        <v>96</v>
      </c>
      <c r="B5" s="35" t="s">
        <v>3</v>
      </c>
      <c r="C5" s="29" t="s">
        <v>97</v>
      </c>
      <c r="D5" s="36">
        <v>26.7</v>
      </c>
      <c r="E5" s="30">
        <f>27.4*10^-3</f>
        <v>2.7400000000000001E-2</v>
      </c>
      <c r="F5" s="49">
        <v>0.94</v>
      </c>
    </row>
    <row r="6" spans="1:6" ht="15.75">
      <c r="A6" s="161"/>
      <c r="B6" s="35" t="s">
        <v>4</v>
      </c>
      <c r="C6" s="29" t="s">
        <v>97</v>
      </c>
      <c r="D6" s="36">
        <v>19.57</v>
      </c>
      <c r="E6" s="30">
        <f>26.1*10^-3</f>
        <v>2.6100000000000002E-2</v>
      </c>
      <c r="F6" s="49">
        <v>0.93</v>
      </c>
    </row>
    <row r="7" spans="1:6" ht="15.75">
      <c r="A7" s="161"/>
      <c r="B7" s="35" t="s">
        <v>5</v>
      </c>
      <c r="C7" s="29" t="s">
        <v>97</v>
      </c>
      <c r="D7" s="36">
        <v>11.9</v>
      </c>
      <c r="E7" s="30">
        <f>28*10^-3</f>
        <v>2.8000000000000001E-2</v>
      </c>
      <c r="F7" s="49">
        <v>0.96</v>
      </c>
    </row>
    <row r="8" spans="1:6" ht="15.75">
      <c r="A8" s="161"/>
      <c r="B8" s="35" t="s">
        <v>6</v>
      </c>
      <c r="C8" s="29" t="s">
        <v>97</v>
      </c>
      <c r="D8" s="36">
        <v>26.334</v>
      </c>
      <c r="E8" s="30">
        <f>25.41*10^-3</f>
        <v>2.5410000000000002E-2</v>
      </c>
      <c r="F8" s="49">
        <v>0.9</v>
      </c>
    </row>
    <row r="9" spans="1:6" ht="15.75">
      <c r="A9" s="161"/>
      <c r="B9" s="35" t="s">
        <v>7</v>
      </c>
      <c r="C9" s="29" t="s">
        <v>97</v>
      </c>
      <c r="D9" s="36">
        <v>12.545</v>
      </c>
      <c r="E9" s="30">
        <f>25.41*10^-3</f>
        <v>2.5410000000000002E-2</v>
      </c>
      <c r="F9" s="49">
        <v>0.9</v>
      </c>
    </row>
    <row r="10" spans="1:6" ht="15.75">
      <c r="A10" s="161"/>
      <c r="B10" s="35" t="s">
        <v>8</v>
      </c>
      <c r="C10" s="29" t="s">
        <v>97</v>
      </c>
      <c r="D10" s="36">
        <v>17.46</v>
      </c>
      <c r="E10" s="30">
        <f>33.6*10^-3</f>
        <v>3.3600000000000005E-2</v>
      </c>
      <c r="F10" s="49">
        <v>0.9</v>
      </c>
    </row>
    <row r="11" spans="1:6" ht="15.75">
      <c r="A11" s="161"/>
      <c r="B11" s="35" t="s">
        <v>9</v>
      </c>
      <c r="C11" s="29" t="s">
        <v>97</v>
      </c>
      <c r="D11" s="36">
        <v>32.5</v>
      </c>
      <c r="E11" s="30">
        <f>27.5*10^-3</f>
        <v>2.75E-2</v>
      </c>
      <c r="F11" s="49">
        <v>1</v>
      </c>
    </row>
    <row r="12" spans="1:6" ht="15.75">
      <c r="A12" s="161"/>
      <c r="B12" s="35" t="s">
        <v>10</v>
      </c>
      <c r="C12" s="29" t="s">
        <v>97</v>
      </c>
      <c r="D12" s="36">
        <v>28.434999999999999</v>
      </c>
      <c r="E12" s="30">
        <f>29.5*10^-3</f>
        <v>2.9500000000000002E-2</v>
      </c>
      <c r="F12" s="49">
        <v>0.93</v>
      </c>
    </row>
    <row r="13" spans="1:6" ht="15.75">
      <c r="A13" s="161" t="s">
        <v>98</v>
      </c>
      <c r="B13" s="35" t="s">
        <v>11</v>
      </c>
      <c r="C13" s="29" t="s">
        <v>97</v>
      </c>
      <c r="D13" s="36">
        <v>41.816000000000003</v>
      </c>
      <c r="E13" s="30">
        <f>20.1*10^-3</f>
        <v>2.0100000000000003E-2</v>
      </c>
      <c r="F13" s="49">
        <v>0.98</v>
      </c>
    </row>
    <row r="14" spans="1:6" ht="15.75">
      <c r="A14" s="161"/>
      <c r="B14" s="35" t="s">
        <v>12</v>
      </c>
      <c r="C14" s="29" t="s">
        <v>97</v>
      </c>
      <c r="D14" s="36">
        <v>41.816000000000003</v>
      </c>
      <c r="E14" s="30">
        <f>21.1*10^-3</f>
        <v>2.1100000000000001E-2</v>
      </c>
      <c r="F14" s="49">
        <v>0.98</v>
      </c>
    </row>
    <row r="15" spans="1:6" ht="15.75">
      <c r="A15" s="161"/>
      <c r="B15" s="35" t="s">
        <v>13</v>
      </c>
      <c r="C15" s="29" t="s">
        <v>97</v>
      </c>
      <c r="D15" s="36">
        <v>43.07</v>
      </c>
      <c r="E15" s="30">
        <f>18.9*10^-3</f>
        <v>1.89E-2</v>
      </c>
      <c r="F15" s="49">
        <v>0.98</v>
      </c>
    </row>
    <row r="16" spans="1:6" ht="15.75">
      <c r="A16" s="161"/>
      <c r="B16" s="35" t="s">
        <v>14</v>
      </c>
      <c r="C16" s="29" t="s">
        <v>97</v>
      </c>
      <c r="D16" s="36">
        <v>42.652000000000001</v>
      </c>
      <c r="E16" s="30">
        <f>20.2*10^-3</f>
        <v>2.0199999999999999E-2</v>
      </c>
      <c r="F16" s="49">
        <v>0.98</v>
      </c>
    </row>
    <row r="17" spans="1:6" ht="15.75">
      <c r="A17" s="161"/>
      <c r="B17" s="35" t="s">
        <v>15</v>
      </c>
      <c r="C17" s="29" t="s">
        <v>97</v>
      </c>
      <c r="D17" s="36">
        <v>43.07</v>
      </c>
      <c r="E17" s="30">
        <f>19.6*10^-3</f>
        <v>1.9600000000000003E-2</v>
      </c>
      <c r="F17" s="49">
        <v>0.98</v>
      </c>
    </row>
    <row r="18" spans="1:6" ht="15.75">
      <c r="A18" s="161"/>
      <c r="B18" s="35" t="s">
        <v>16</v>
      </c>
      <c r="C18" s="29" t="s">
        <v>97</v>
      </c>
      <c r="D18" s="36">
        <v>44.2</v>
      </c>
      <c r="E18" s="30">
        <f>17.2*10^-3</f>
        <v>1.72E-2</v>
      </c>
      <c r="F18" s="49">
        <v>0.98</v>
      </c>
    </row>
    <row r="19" spans="1:6" ht="15.75">
      <c r="A19" s="161"/>
      <c r="B19" s="35" t="s">
        <v>17</v>
      </c>
      <c r="C19" s="29" t="s">
        <v>97</v>
      </c>
      <c r="D19" s="36">
        <v>50.179000000000002</v>
      </c>
      <c r="E19" s="30">
        <f>17.2*10^-3</f>
        <v>1.72E-2</v>
      </c>
      <c r="F19" s="49">
        <v>0.98</v>
      </c>
    </row>
    <row r="20" spans="1:6" ht="15.75">
      <c r="A20" s="161"/>
      <c r="B20" s="35" t="s">
        <v>18</v>
      </c>
      <c r="C20" s="29" t="s">
        <v>97</v>
      </c>
      <c r="D20" s="36">
        <v>45.997999999999998</v>
      </c>
      <c r="E20" s="30">
        <f>18.2*10^-3</f>
        <v>1.8200000000000001E-2</v>
      </c>
      <c r="F20" s="49">
        <v>0.98</v>
      </c>
    </row>
    <row r="21" spans="1:6" ht="15.75">
      <c r="A21" s="161"/>
      <c r="B21" s="35" t="s">
        <v>19</v>
      </c>
      <c r="C21" s="29" t="s">
        <v>97</v>
      </c>
      <c r="D21" s="36">
        <v>33.453000000000003</v>
      </c>
      <c r="E21" s="30">
        <f>22*10^-3</f>
        <v>2.1999999999999999E-2</v>
      </c>
      <c r="F21" s="49">
        <v>0.98</v>
      </c>
    </row>
    <row r="22" spans="1:6" ht="15.75">
      <c r="A22" s="161" t="s">
        <v>99</v>
      </c>
      <c r="B22" s="35" t="s">
        <v>20</v>
      </c>
      <c r="C22" s="29" t="s">
        <v>100</v>
      </c>
      <c r="D22" s="36">
        <v>179.81</v>
      </c>
      <c r="E22" s="30">
        <f>13.58*10^-3</f>
        <v>1.358E-2</v>
      </c>
      <c r="F22" s="49">
        <v>0.99</v>
      </c>
    </row>
    <row r="23" spans="1:6" ht="15.75">
      <c r="A23" s="161"/>
      <c r="B23" s="35" t="s">
        <v>21</v>
      </c>
      <c r="C23" s="29" t="s">
        <v>100</v>
      </c>
      <c r="D23" s="36">
        <v>33</v>
      </c>
      <c r="E23" s="30">
        <f>70.8*10^-3</f>
        <v>7.0800000000000002E-2</v>
      </c>
      <c r="F23" s="49">
        <v>0.99</v>
      </c>
    </row>
    <row r="24" spans="1:6" ht="15.75">
      <c r="A24" s="161"/>
      <c r="B24" s="35" t="s">
        <v>22</v>
      </c>
      <c r="C24" s="29" t="s">
        <v>100</v>
      </c>
      <c r="D24" s="36">
        <v>84</v>
      </c>
      <c r="E24" s="30">
        <f>49.6*10^-3</f>
        <v>4.9600000000000005E-2</v>
      </c>
      <c r="F24" s="49">
        <v>0.99</v>
      </c>
    </row>
    <row r="25" spans="1:6" ht="15.75">
      <c r="A25" s="161"/>
      <c r="B25" s="35" t="s">
        <v>23</v>
      </c>
      <c r="C25" s="29" t="s">
        <v>100</v>
      </c>
      <c r="D25" s="36">
        <v>52.27</v>
      </c>
      <c r="E25" s="30">
        <f>12.2*10^-3</f>
        <v>1.2199999999999999E-2</v>
      </c>
      <c r="F25" s="49">
        <v>0.99</v>
      </c>
    </row>
    <row r="26" spans="1:6" ht="16.5" thickBot="1">
      <c r="A26" s="162"/>
      <c r="B26" s="37" t="s">
        <v>24</v>
      </c>
      <c r="C26" s="38" t="s">
        <v>100</v>
      </c>
      <c r="D26" s="39">
        <v>389.31</v>
      </c>
      <c r="E26" s="31">
        <f>15.3*10^-3</f>
        <v>1.5300000000000001E-2</v>
      </c>
      <c r="F26" s="50">
        <v>0.99</v>
      </c>
    </row>
    <row r="27" spans="1:6" ht="61.5" customHeight="1">
      <c r="A27" s="154" t="s">
        <v>127</v>
      </c>
      <c r="B27" s="154"/>
      <c r="C27" s="154"/>
      <c r="D27" s="154"/>
      <c r="E27" s="154"/>
      <c r="F27" s="154"/>
    </row>
    <row r="30" spans="1:6" ht="15.75">
      <c r="A30" s="156" t="s">
        <v>111</v>
      </c>
      <c r="B30" s="156"/>
      <c r="C30" s="156"/>
      <c r="D30" s="156"/>
      <c r="E30" s="156"/>
      <c r="F30" s="156"/>
    </row>
    <row r="31" spans="1:6" ht="17.25">
      <c r="A31" s="157" t="s">
        <v>105</v>
      </c>
      <c r="B31" s="157"/>
      <c r="C31" s="157" t="s">
        <v>106</v>
      </c>
      <c r="D31" s="157"/>
      <c r="E31" s="157" t="s">
        <v>107</v>
      </c>
      <c r="F31" s="157"/>
    </row>
    <row r="32" spans="1:6" ht="18.75">
      <c r="A32" s="153" t="s">
        <v>108</v>
      </c>
      <c r="B32" s="153"/>
      <c r="C32" s="153" t="s">
        <v>112</v>
      </c>
      <c r="D32" s="153"/>
      <c r="E32" s="153" t="s">
        <v>109</v>
      </c>
      <c r="F32" s="153"/>
    </row>
    <row r="33" spans="1:8" ht="18.75">
      <c r="A33" s="153" t="s">
        <v>110</v>
      </c>
      <c r="B33" s="153"/>
      <c r="C33" s="153" t="s">
        <v>114</v>
      </c>
      <c r="D33" s="153"/>
      <c r="E33" s="153">
        <v>0.11</v>
      </c>
      <c r="F33" s="153"/>
    </row>
    <row r="34" spans="1:8">
      <c r="C34" t="s">
        <v>113</v>
      </c>
    </row>
    <row r="41" spans="1:8" ht="15.75">
      <c r="A41" s="51"/>
      <c r="B41" s="52"/>
      <c r="C41" s="53"/>
      <c r="D41" s="53"/>
      <c r="E41" s="54"/>
      <c r="F41" s="42"/>
      <c r="G41" s="42"/>
      <c r="H41" s="42"/>
    </row>
    <row r="42" spans="1:8" ht="15.75">
      <c r="A42" s="55"/>
      <c r="B42" s="56"/>
      <c r="C42" s="43"/>
      <c r="D42" s="44"/>
      <c r="E42" s="57"/>
      <c r="F42" s="42"/>
      <c r="G42" s="42"/>
      <c r="H42" s="42"/>
    </row>
    <row r="43" spans="1:8" ht="15.75">
      <c r="A43" s="55"/>
      <c r="B43" s="56"/>
      <c r="C43" s="43"/>
      <c r="D43" s="44"/>
      <c r="E43" s="57"/>
      <c r="F43" s="42"/>
      <c r="G43" s="42"/>
      <c r="H43" s="42"/>
    </row>
    <row r="44" spans="1:8">
      <c r="A44" s="42"/>
      <c r="B44" s="42"/>
      <c r="C44" s="42"/>
      <c r="D44" s="42"/>
      <c r="E44" s="42"/>
      <c r="F44" s="42"/>
      <c r="G44" s="42"/>
      <c r="H44" s="42"/>
    </row>
    <row r="45" spans="1:8">
      <c r="A45" s="155"/>
      <c r="B45" s="155"/>
      <c r="C45" s="155"/>
      <c r="D45" s="155"/>
      <c r="E45" s="155"/>
      <c r="F45" s="155"/>
      <c r="G45" s="155"/>
      <c r="H45" s="155"/>
    </row>
    <row r="46" spans="1:8">
      <c r="A46" s="155"/>
      <c r="B46" s="155"/>
      <c r="C46" s="155"/>
      <c r="D46" s="155"/>
      <c r="E46" s="155"/>
      <c r="F46" s="155"/>
      <c r="G46" s="155"/>
      <c r="H46" s="155"/>
    </row>
    <row r="47" spans="1:8">
      <c r="A47" s="155"/>
      <c r="B47" s="155"/>
      <c r="C47" s="155"/>
      <c r="D47" s="155"/>
      <c r="E47" s="155"/>
      <c r="F47" s="155"/>
      <c r="G47" s="155"/>
      <c r="H47" s="155"/>
    </row>
    <row r="48" spans="1:8">
      <c r="A48" s="42"/>
      <c r="B48" s="42"/>
      <c r="C48" s="42"/>
      <c r="D48" s="42"/>
      <c r="E48" s="42"/>
      <c r="F48" s="42"/>
      <c r="G48" s="42"/>
      <c r="H48" s="42"/>
    </row>
  </sheetData>
  <sheetProtection formatCells="0" formatColumns="0" formatRows="0" insertColumns="0" insertRows="0" insertHyperlinks="0" deleteColumns="0" deleteRows="0"/>
  <mergeCells count="17">
    <mergeCell ref="A3:F3"/>
    <mergeCell ref="A4:B4"/>
    <mergeCell ref="A5:A12"/>
    <mergeCell ref="A13:A21"/>
    <mergeCell ref="A22:A26"/>
    <mergeCell ref="A33:B33"/>
    <mergeCell ref="C33:D33"/>
    <mergeCell ref="E33:F33"/>
    <mergeCell ref="A27:F27"/>
    <mergeCell ref="A45:H47"/>
    <mergeCell ref="A30:F30"/>
    <mergeCell ref="A31:B31"/>
    <mergeCell ref="C31:D31"/>
    <mergeCell ref="E31:F31"/>
    <mergeCell ref="A32:B32"/>
    <mergeCell ref="C32:D32"/>
    <mergeCell ref="E32:F32"/>
  </mergeCells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总表</vt:lpstr>
      <vt:lpstr>化石燃料燃烧排放</vt:lpstr>
      <vt:lpstr>间接排放</vt:lpstr>
      <vt:lpstr>附录-指南缺省值</vt:lpstr>
    </vt:vector>
  </TitlesOfParts>
  <Manager/>
  <Company/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省应对气候变化研究中心</dc:creator>
  <cp:keywords/>
  <dc:description/>
  <cp:lastModifiedBy>Zhangwy</cp:lastModifiedBy>
  <cp:revision/>
  <cp:lastPrinted>2016-07-21T06:18:05Z</cp:lastPrinted>
  <dcterms:created xsi:type="dcterms:W3CDTF">2015-11-27T00:56:09Z</dcterms:created>
  <dcterms:modified xsi:type="dcterms:W3CDTF">2016-07-21T06:20:51Z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2052-10.1.0.5346</vt:lpwstr>
  </property>
</Properties>
</file>