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8年\复函及文件\18-19迎峰度冬通知\"/>
    </mc:Choice>
  </mc:AlternateContent>
  <bookViews>
    <workbookView xWindow="0" yWindow="0" windowWidth="19770" windowHeight="7950" firstSheet="2" activeTab="2"/>
  </bookViews>
  <sheets>
    <sheet name="长春市天然气报表" sheetId="1" r:id="rId1"/>
    <sheet name="省能源局关于长春市报表" sheetId="2" r:id="rId2"/>
    <sheet name="供气单位附表1" sheetId="3" r:id="rId3"/>
  </sheets>
  <calcPr calcId="152511"/>
</workbook>
</file>

<file path=xl/calcChain.xml><?xml version="1.0" encoding="utf-8"?>
<calcChain xmlns="http://schemas.openxmlformats.org/spreadsheetml/2006/main">
  <c r="R37" i="2" l="1"/>
  <c r="Q37" i="2"/>
  <c r="P37" i="2"/>
  <c r="O37" i="2"/>
  <c r="N37" i="2"/>
  <c r="M37" i="2"/>
  <c r="L37" i="2"/>
  <c r="I37" i="2"/>
  <c r="H37" i="2"/>
  <c r="G37" i="2"/>
  <c r="F37" i="2"/>
  <c r="E37" i="2"/>
  <c r="D37" i="2"/>
  <c r="C37" i="2"/>
  <c r="AF36" i="2"/>
  <c r="AE36" i="2"/>
  <c r="AD36" i="2"/>
  <c r="AC36" i="2"/>
  <c r="AB36" i="2"/>
  <c r="Z36" i="2"/>
  <c r="S36" i="2"/>
  <c r="T36" i="2" s="1"/>
  <c r="J36" i="2"/>
  <c r="AA36" i="2" s="1"/>
  <c r="AF35" i="2"/>
  <c r="AE35" i="2"/>
  <c r="AD35" i="2"/>
  <c r="AC35" i="2"/>
  <c r="AB35" i="2"/>
  <c r="Z35" i="2"/>
  <c r="S35" i="2"/>
  <c r="AA35" i="2" s="1"/>
  <c r="J35" i="2"/>
  <c r="AF34" i="2"/>
  <c r="AE34" i="2"/>
  <c r="AD34" i="2"/>
  <c r="AC34" i="2"/>
  <c r="AB34" i="2"/>
  <c r="Z34" i="2"/>
  <c r="AA34" i="2" s="1"/>
  <c r="S34" i="2"/>
  <c r="T34" i="2" s="1"/>
  <c r="J34" i="2"/>
  <c r="AF33" i="2"/>
  <c r="AE33" i="2"/>
  <c r="AD33" i="2"/>
  <c r="AC33" i="2"/>
  <c r="AB33" i="2"/>
  <c r="Z33" i="2"/>
  <c r="S33" i="2"/>
  <c r="T33" i="2" s="1"/>
  <c r="J33" i="2"/>
  <c r="AA33" i="2" s="1"/>
  <c r="AF32" i="2"/>
  <c r="AE32" i="2"/>
  <c r="AD32" i="2"/>
  <c r="AC32" i="2"/>
  <c r="AB32" i="2"/>
  <c r="Z32" i="2"/>
  <c r="S32" i="2"/>
  <c r="T32" i="2" s="1"/>
  <c r="J32" i="2"/>
  <c r="AA32" i="2" s="1"/>
  <c r="AF31" i="2"/>
  <c r="AE31" i="2"/>
  <c r="AD31" i="2"/>
  <c r="AC31" i="2"/>
  <c r="AB31" i="2"/>
  <c r="Z31" i="2"/>
  <c r="S31" i="2"/>
  <c r="AA31" i="2" s="1"/>
  <c r="J31" i="2"/>
  <c r="AF30" i="2"/>
  <c r="AE30" i="2"/>
  <c r="AD30" i="2"/>
  <c r="AC30" i="2"/>
  <c r="AB30" i="2"/>
  <c r="Z30" i="2"/>
  <c r="AA30" i="2" s="1"/>
  <c r="S30" i="2"/>
  <c r="T30" i="2" s="1"/>
  <c r="J30" i="2"/>
  <c r="AF29" i="2"/>
  <c r="AE29" i="2"/>
  <c r="AD29" i="2"/>
  <c r="AC29" i="2"/>
  <c r="AB29" i="2"/>
  <c r="Z29" i="2"/>
  <c r="S29" i="2"/>
  <c r="T29" i="2" s="1"/>
  <c r="J29" i="2"/>
  <c r="AA29" i="2" s="1"/>
  <c r="AF28" i="2"/>
  <c r="AE28" i="2"/>
  <c r="AD28" i="2"/>
  <c r="AC28" i="2"/>
  <c r="AB28" i="2"/>
  <c r="Z28" i="2"/>
  <c r="S28" i="2"/>
  <c r="T28" i="2" s="1"/>
  <c r="J28" i="2"/>
  <c r="AA28" i="2" s="1"/>
  <c r="AF27" i="2"/>
  <c r="AE27" i="2"/>
  <c r="AD27" i="2"/>
  <c r="AC27" i="2"/>
  <c r="AB27" i="2"/>
  <c r="Z27" i="2"/>
  <c r="S27" i="2"/>
  <c r="T27" i="2" s="1"/>
  <c r="J27" i="2"/>
  <c r="AF26" i="2"/>
  <c r="AE26" i="2"/>
  <c r="AD26" i="2"/>
  <c r="AC26" i="2"/>
  <c r="AB26" i="2"/>
  <c r="Z26" i="2"/>
  <c r="AA26" i="2" s="1"/>
  <c r="S26" i="2"/>
  <c r="T26" i="2" s="1"/>
  <c r="J26" i="2"/>
  <c r="AF25" i="2"/>
  <c r="AE25" i="2"/>
  <c r="AD25" i="2"/>
  <c r="AC25" i="2"/>
  <c r="AB25" i="2"/>
  <c r="Z25" i="2"/>
  <c r="S25" i="2"/>
  <c r="T25" i="2" s="1"/>
  <c r="J25" i="2"/>
  <c r="AA25" i="2" s="1"/>
  <c r="AF24" i="2"/>
  <c r="AE24" i="2"/>
  <c r="AD24" i="2"/>
  <c r="AC24" i="2"/>
  <c r="AB24" i="2"/>
  <c r="Z24" i="2"/>
  <c r="S24" i="2"/>
  <c r="T24" i="2" s="1"/>
  <c r="J24" i="2"/>
  <c r="AA24" i="2" s="1"/>
  <c r="AF23" i="2"/>
  <c r="AD23" i="2"/>
  <c r="AB23" i="2"/>
  <c r="Y23" i="2"/>
  <c r="X23" i="2"/>
  <c r="AE23" i="2" s="1"/>
  <c r="W23" i="2"/>
  <c r="V23" i="2"/>
  <c r="AC23" i="2" s="1"/>
  <c r="U23" i="2"/>
  <c r="S23" i="2"/>
  <c r="T23" i="2" s="1"/>
  <c r="J23" i="2"/>
  <c r="AF22" i="2"/>
  <c r="AE22" i="2"/>
  <c r="AC22" i="2"/>
  <c r="Y22" i="2"/>
  <c r="X22" i="2"/>
  <c r="W22" i="2"/>
  <c r="AD22" i="2" s="1"/>
  <c r="V22" i="2"/>
  <c r="U22" i="2"/>
  <c r="AB22" i="2" s="1"/>
  <c r="S22" i="2"/>
  <c r="T22" i="2" s="1"/>
  <c r="J22" i="2"/>
  <c r="AF21" i="2"/>
  <c r="AE21" i="2"/>
  <c r="AD21" i="2"/>
  <c r="AB21" i="2"/>
  <c r="Y21" i="2"/>
  <c r="X21" i="2"/>
  <c r="W21" i="2"/>
  <c r="V21" i="2"/>
  <c r="AC21" i="2" s="1"/>
  <c r="U21" i="2"/>
  <c r="S21" i="2"/>
  <c r="T21" i="2" s="1"/>
  <c r="J21" i="2"/>
  <c r="AF20" i="2"/>
  <c r="AE20" i="2"/>
  <c r="AD20" i="2"/>
  <c r="AC20" i="2"/>
  <c r="Y20" i="2"/>
  <c r="X20" i="2"/>
  <c r="W20" i="2"/>
  <c r="V20" i="2"/>
  <c r="U20" i="2"/>
  <c r="AB20" i="2" s="1"/>
  <c r="S20" i="2"/>
  <c r="T20" i="2" s="1"/>
  <c r="J20" i="2"/>
  <c r="AF19" i="2"/>
  <c r="AE19" i="2"/>
  <c r="AD19" i="2"/>
  <c r="AC19" i="2"/>
  <c r="AB19" i="2"/>
  <c r="Y19" i="2"/>
  <c r="X19" i="2"/>
  <c r="W19" i="2"/>
  <c r="V19" i="2"/>
  <c r="U19" i="2"/>
  <c r="Z19" i="2" s="1"/>
  <c r="T19" i="2"/>
  <c r="S19" i="2"/>
  <c r="J19" i="2"/>
  <c r="AA19" i="2" s="1"/>
  <c r="AF18" i="2"/>
  <c r="AE18" i="2"/>
  <c r="AD18" i="2"/>
  <c r="AC18" i="2"/>
  <c r="AB18" i="2"/>
  <c r="Y18" i="2"/>
  <c r="X18" i="2"/>
  <c r="W18" i="2"/>
  <c r="V18" i="2"/>
  <c r="U18" i="2"/>
  <c r="Z18" i="2" s="1"/>
  <c r="S18" i="2"/>
  <c r="T18" i="2" s="1"/>
  <c r="J18" i="2"/>
  <c r="AF17" i="2"/>
  <c r="AE17" i="2"/>
  <c r="AD17" i="2"/>
  <c r="AC17" i="2"/>
  <c r="AB17" i="2"/>
  <c r="Z17" i="2"/>
  <c r="Y17" i="2"/>
  <c r="X17" i="2"/>
  <c r="W17" i="2"/>
  <c r="V17" i="2"/>
  <c r="U17" i="2"/>
  <c r="S17" i="2"/>
  <c r="T17" i="2" s="1"/>
  <c r="J17" i="2"/>
  <c r="AA17" i="2" s="1"/>
  <c r="AE16" i="2"/>
  <c r="AD16" i="2"/>
  <c r="AC16" i="2"/>
  <c r="AB16" i="2"/>
  <c r="Y16" i="2"/>
  <c r="AF16" i="2" s="1"/>
  <c r="X16" i="2"/>
  <c r="W16" i="2"/>
  <c r="V16" i="2"/>
  <c r="U16" i="2"/>
  <c r="S16" i="2"/>
  <c r="T16" i="2" s="1"/>
  <c r="J16" i="2"/>
  <c r="AF15" i="2"/>
  <c r="AD15" i="2"/>
  <c r="AC15" i="2"/>
  <c r="AB15" i="2"/>
  <c r="Y15" i="2"/>
  <c r="X15" i="2"/>
  <c r="AE15" i="2" s="1"/>
  <c r="W15" i="2"/>
  <c r="V15" i="2"/>
  <c r="U15" i="2"/>
  <c r="S15" i="2"/>
  <c r="T15" i="2" s="1"/>
  <c r="J15" i="2"/>
  <c r="AF14" i="2"/>
  <c r="AE14" i="2"/>
  <c r="AC14" i="2"/>
  <c r="AB14" i="2"/>
  <c r="Y14" i="2"/>
  <c r="X14" i="2"/>
  <c r="W14" i="2"/>
  <c r="AD14" i="2" s="1"/>
  <c r="V14" i="2"/>
  <c r="U14" i="2"/>
  <c r="S14" i="2"/>
  <c r="T14" i="2" s="1"/>
  <c r="J14" i="2"/>
  <c r="AF13" i="2"/>
  <c r="AE13" i="2"/>
  <c r="AD13" i="2"/>
  <c r="AB13" i="2"/>
  <c r="Y13" i="2"/>
  <c r="X13" i="2"/>
  <c r="W13" i="2"/>
  <c r="V13" i="2"/>
  <c r="AC13" i="2" s="1"/>
  <c r="U13" i="2"/>
  <c r="S13" i="2"/>
  <c r="T13" i="2" s="1"/>
  <c r="J13" i="2"/>
  <c r="AF12" i="2"/>
  <c r="AE12" i="2"/>
  <c r="AD12" i="2"/>
  <c r="AC12" i="2"/>
  <c r="Y12" i="2"/>
  <c r="X12" i="2"/>
  <c r="W12" i="2"/>
  <c r="V12" i="2"/>
  <c r="U12" i="2"/>
  <c r="AB12" i="2" s="1"/>
  <c r="S12" i="2"/>
  <c r="T12" i="2" s="1"/>
  <c r="J12" i="2"/>
  <c r="AF11" i="2"/>
  <c r="AE11" i="2"/>
  <c r="AD11" i="2"/>
  <c r="AC11" i="2"/>
  <c r="AB11" i="2"/>
  <c r="Y11" i="2"/>
  <c r="X11" i="2"/>
  <c r="W11" i="2"/>
  <c r="V11" i="2"/>
  <c r="U11" i="2"/>
  <c r="Z11" i="2" s="1"/>
  <c r="T11" i="2"/>
  <c r="S11" i="2"/>
  <c r="J11" i="2"/>
  <c r="AF10" i="2"/>
  <c r="AE10" i="2"/>
  <c r="AD10" i="2"/>
  <c r="AC10" i="2"/>
  <c r="AB10" i="2"/>
  <c r="Y10" i="2"/>
  <c r="X10" i="2"/>
  <c r="W10" i="2"/>
  <c r="V10" i="2"/>
  <c r="U10" i="2"/>
  <c r="Z10" i="2" s="1"/>
  <c r="S10" i="2"/>
  <c r="AA10" i="2" s="1"/>
  <c r="J10" i="2"/>
  <c r="AE9" i="2"/>
  <c r="AD9" i="2"/>
  <c r="AC9" i="2"/>
  <c r="AB9" i="2"/>
  <c r="Z9" i="2"/>
  <c r="Y9" i="2"/>
  <c r="AF9" i="2" s="1"/>
  <c r="X9" i="2"/>
  <c r="W9" i="2"/>
  <c r="V9" i="2"/>
  <c r="U9" i="2"/>
  <c r="S9" i="2"/>
  <c r="T9" i="2" s="1"/>
  <c r="J9" i="2"/>
  <c r="AA9" i="2" s="1"/>
  <c r="AD8" i="2"/>
  <c r="AC8" i="2"/>
  <c r="AB8" i="2"/>
  <c r="Y8" i="2"/>
  <c r="AF8" i="2" s="1"/>
  <c r="X8" i="2"/>
  <c r="AE8" i="2" s="1"/>
  <c r="W8" i="2"/>
  <c r="V8" i="2"/>
  <c r="U8" i="2"/>
  <c r="U37" i="2" s="1"/>
  <c r="S8" i="2"/>
  <c r="T8" i="2" s="1"/>
  <c r="J8" i="2"/>
  <c r="AF7" i="2"/>
  <c r="AC7" i="2"/>
  <c r="AB7" i="2"/>
  <c r="Y7" i="2"/>
  <c r="X7" i="2"/>
  <c r="AE7" i="2" s="1"/>
  <c r="W7" i="2"/>
  <c r="AD7" i="2" s="1"/>
  <c r="V7" i="2"/>
  <c r="U7" i="2"/>
  <c r="S7" i="2"/>
  <c r="T7" i="2" s="1"/>
  <c r="J7" i="2"/>
  <c r="J37" i="2" s="1"/>
  <c r="AF6" i="2"/>
  <c r="AF37" i="2" s="1"/>
  <c r="AE6" i="2"/>
  <c r="AE37" i="2" s="1"/>
  <c r="AB6" i="2"/>
  <c r="Y6" i="2"/>
  <c r="X6" i="2"/>
  <c r="X37" i="2" s="1"/>
  <c r="W6" i="2"/>
  <c r="AD6" i="2" s="1"/>
  <c r="V6" i="2"/>
  <c r="AC6" i="2" s="1"/>
  <c r="U6" i="2"/>
  <c r="S6" i="2"/>
  <c r="T6" i="2" s="1"/>
  <c r="J6" i="2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B37" i="1"/>
  <c r="AD36" i="1"/>
  <c r="AC36" i="1"/>
  <c r="AB36" i="1"/>
  <c r="AA36" i="1"/>
  <c r="Z36" i="1"/>
  <c r="Y36" i="1"/>
  <c r="X36" i="1"/>
  <c r="Q36" i="1"/>
  <c r="R36" i="1" s="1"/>
  <c r="I36" i="1"/>
  <c r="AD35" i="1"/>
  <c r="AC35" i="1"/>
  <c r="AB35" i="1"/>
  <c r="AA35" i="1"/>
  <c r="Z35" i="1"/>
  <c r="X35" i="1"/>
  <c r="Q35" i="1"/>
  <c r="R35" i="1" s="1"/>
  <c r="I35" i="1"/>
  <c r="Y35" i="1" s="1"/>
  <c r="AD34" i="1"/>
  <c r="AC34" i="1"/>
  <c r="AB34" i="1"/>
  <c r="AA34" i="1"/>
  <c r="Z34" i="1"/>
  <c r="X34" i="1"/>
  <c r="Q34" i="1"/>
  <c r="R34" i="1" s="1"/>
  <c r="I34" i="1"/>
  <c r="Y34" i="1" s="1"/>
  <c r="AD33" i="1"/>
  <c r="AC33" i="1"/>
  <c r="AB33" i="1"/>
  <c r="AA33" i="1"/>
  <c r="Z33" i="1"/>
  <c r="X33" i="1"/>
  <c r="Y33" i="1" s="1"/>
  <c r="R33" i="1"/>
  <c r="Q33" i="1"/>
  <c r="I33" i="1"/>
  <c r="AD32" i="1"/>
  <c r="AC32" i="1"/>
  <c r="AB32" i="1"/>
  <c r="AA32" i="1"/>
  <c r="Z32" i="1"/>
  <c r="Y32" i="1"/>
  <c r="X32" i="1"/>
  <c r="Q32" i="1"/>
  <c r="R32" i="1" s="1"/>
  <c r="I32" i="1"/>
  <c r="AD31" i="1"/>
  <c r="AC31" i="1"/>
  <c r="AB31" i="1"/>
  <c r="AA31" i="1"/>
  <c r="Z31" i="1"/>
  <c r="X31" i="1"/>
  <c r="Q31" i="1"/>
  <c r="R31" i="1" s="1"/>
  <c r="I31" i="1"/>
  <c r="Y31" i="1" s="1"/>
  <c r="AD30" i="1"/>
  <c r="AC30" i="1"/>
  <c r="AB30" i="1"/>
  <c r="AA30" i="1"/>
  <c r="Z30" i="1"/>
  <c r="X30" i="1"/>
  <c r="Q30" i="1"/>
  <c r="R30" i="1" s="1"/>
  <c r="I30" i="1"/>
  <c r="Y30" i="1" s="1"/>
  <c r="AD29" i="1"/>
  <c r="AC29" i="1"/>
  <c r="AB29" i="1"/>
  <c r="AA29" i="1"/>
  <c r="Z29" i="1"/>
  <c r="X29" i="1"/>
  <c r="Y29" i="1" s="1"/>
  <c r="R29" i="1"/>
  <c r="Q29" i="1"/>
  <c r="I29" i="1"/>
  <c r="AD28" i="1"/>
  <c r="AC28" i="1"/>
  <c r="AB28" i="1"/>
  <c r="AA28" i="1"/>
  <c r="Z28" i="1"/>
  <c r="Y28" i="1"/>
  <c r="X28" i="1"/>
  <c r="Q28" i="1"/>
  <c r="R28" i="1" s="1"/>
  <c r="I28" i="1"/>
  <c r="AD27" i="1"/>
  <c r="AC27" i="1"/>
  <c r="AB27" i="1"/>
  <c r="AA27" i="1"/>
  <c r="Z27" i="1"/>
  <c r="X27" i="1"/>
  <c r="Q27" i="1"/>
  <c r="R27" i="1" s="1"/>
  <c r="I27" i="1"/>
  <c r="Y27" i="1" s="1"/>
  <c r="AD26" i="1"/>
  <c r="AC26" i="1"/>
  <c r="AB26" i="1"/>
  <c r="AA26" i="1"/>
  <c r="Z26" i="1"/>
  <c r="X26" i="1"/>
  <c r="Q26" i="1"/>
  <c r="R26" i="1" s="1"/>
  <c r="I26" i="1"/>
  <c r="Y26" i="1" s="1"/>
  <c r="AD25" i="1"/>
  <c r="AC25" i="1"/>
  <c r="AB25" i="1"/>
  <c r="AA25" i="1"/>
  <c r="Z25" i="1"/>
  <c r="X25" i="1"/>
  <c r="Y25" i="1" s="1"/>
  <c r="R25" i="1"/>
  <c r="Q25" i="1"/>
  <c r="I25" i="1"/>
  <c r="AD24" i="1"/>
  <c r="AC24" i="1"/>
  <c r="AB24" i="1"/>
  <c r="AA24" i="1"/>
  <c r="Z24" i="1"/>
  <c r="Y24" i="1"/>
  <c r="X24" i="1"/>
  <c r="Q24" i="1"/>
  <c r="R24" i="1" s="1"/>
  <c r="I24" i="1"/>
  <c r="AD23" i="1"/>
  <c r="AC23" i="1"/>
  <c r="AB23" i="1"/>
  <c r="AA23" i="1"/>
  <c r="W23" i="1"/>
  <c r="V23" i="1"/>
  <c r="U23" i="1"/>
  <c r="T23" i="1"/>
  <c r="S23" i="1"/>
  <c r="Z23" i="1" s="1"/>
  <c r="Q23" i="1"/>
  <c r="R23" i="1" s="1"/>
  <c r="I23" i="1"/>
  <c r="AD22" i="1"/>
  <c r="AC22" i="1"/>
  <c r="AB22" i="1"/>
  <c r="AA22" i="1"/>
  <c r="Z22" i="1"/>
  <c r="W22" i="1"/>
  <c r="V22" i="1"/>
  <c r="U22" i="1"/>
  <c r="T22" i="1"/>
  <c r="S22" i="1"/>
  <c r="X22" i="1" s="1"/>
  <c r="R22" i="1"/>
  <c r="Q22" i="1"/>
  <c r="I22" i="1"/>
  <c r="Y22" i="1" s="1"/>
  <c r="AD21" i="1"/>
  <c r="AC21" i="1"/>
  <c r="AB21" i="1"/>
  <c r="AA21" i="1"/>
  <c r="Z21" i="1"/>
  <c r="W21" i="1"/>
  <c r="V21" i="1"/>
  <c r="U21" i="1"/>
  <c r="T21" i="1"/>
  <c r="S21" i="1"/>
  <c r="X21" i="1" s="1"/>
  <c r="Y21" i="1" s="1"/>
  <c r="Q21" i="1"/>
  <c r="R21" i="1" s="1"/>
  <c r="I21" i="1"/>
  <c r="AC20" i="1"/>
  <c r="AB20" i="1"/>
  <c r="AA20" i="1"/>
  <c r="Z20" i="1"/>
  <c r="X20" i="1"/>
  <c r="W20" i="1"/>
  <c r="AD20" i="1" s="1"/>
  <c r="V20" i="1"/>
  <c r="U20" i="1"/>
  <c r="T20" i="1"/>
  <c r="S20" i="1"/>
  <c r="Q20" i="1"/>
  <c r="R20" i="1" s="1"/>
  <c r="I20" i="1"/>
  <c r="Y20" i="1" s="1"/>
  <c r="AB19" i="1"/>
  <c r="AA19" i="1"/>
  <c r="Z19" i="1"/>
  <c r="W19" i="1"/>
  <c r="AD19" i="1" s="1"/>
  <c r="V19" i="1"/>
  <c r="AC19" i="1" s="1"/>
  <c r="U19" i="1"/>
  <c r="T19" i="1"/>
  <c r="S19" i="1"/>
  <c r="Q19" i="1"/>
  <c r="R19" i="1" s="1"/>
  <c r="I19" i="1"/>
  <c r="AD18" i="1"/>
  <c r="AA18" i="1"/>
  <c r="Z18" i="1"/>
  <c r="W18" i="1"/>
  <c r="V18" i="1"/>
  <c r="AC18" i="1" s="1"/>
  <c r="U18" i="1"/>
  <c r="AB18" i="1" s="1"/>
  <c r="T18" i="1"/>
  <c r="S18" i="1"/>
  <c r="Q18" i="1"/>
  <c r="R18" i="1" s="1"/>
  <c r="I18" i="1"/>
  <c r="AD17" i="1"/>
  <c r="AC17" i="1"/>
  <c r="Z17" i="1"/>
  <c r="W17" i="1"/>
  <c r="V17" i="1"/>
  <c r="U17" i="1"/>
  <c r="AB17" i="1" s="1"/>
  <c r="T17" i="1"/>
  <c r="AA17" i="1" s="1"/>
  <c r="S17" i="1"/>
  <c r="Q17" i="1"/>
  <c r="R17" i="1" s="1"/>
  <c r="I17" i="1"/>
  <c r="AD16" i="1"/>
  <c r="AC16" i="1"/>
  <c r="AB16" i="1"/>
  <c r="W16" i="1"/>
  <c r="V16" i="1"/>
  <c r="U16" i="1"/>
  <c r="T16" i="1"/>
  <c r="AA16" i="1" s="1"/>
  <c r="S16" i="1"/>
  <c r="Z16" i="1" s="1"/>
  <c r="Q16" i="1"/>
  <c r="R16" i="1" s="1"/>
  <c r="I16" i="1"/>
  <c r="AD15" i="1"/>
  <c r="AC15" i="1"/>
  <c r="AB15" i="1"/>
  <c r="AA15" i="1"/>
  <c r="W15" i="1"/>
  <c r="V15" i="1"/>
  <c r="U15" i="1"/>
  <c r="T15" i="1"/>
  <c r="S15" i="1"/>
  <c r="Z15" i="1" s="1"/>
  <c r="Q15" i="1"/>
  <c r="R15" i="1" s="1"/>
  <c r="I15" i="1"/>
  <c r="AD14" i="1"/>
  <c r="AC14" i="1"/>
  <c r="AB14" i="1"/>
  <c r="AA14" i="1"/>
  <c r="Z14" i="1"/>
  <c r="W14" i="1"/>
  <c r="V14" i="1"/>
  <c r="U14" i="1"/>
  <c r="T14" i="1"/>
  <c r="S14" i="1"/>
  <c r="X14" i="1" s="1"/>
  <c r="R14" i="1"/>
  <c r="Q14" i="1"/>
  <c r="I14" i="1"/>
  <c r="Y14" i="1" s="1"/>
  <c r="AD13" i="1"/>
  <c r="AC13" i="1"/>
  <c r="AB13" i="1"/>
  <c r="AA13" i="1"/>
  <c r="Z13" i="1"/>
  <c r="W13" i="1"/>
  <c r="V13" i="1"/>
  <c r="U13" i="1"/>
  <c r="T13" i="1"/>
  <c r="S13" i="1"/>
  <c r="X13" i="1" s="1"/>
  <c r="Q13" i="1"/>
  <c r="R13" i="1" s="1"/>
  <c r="I13" i="1"/>
  <c r="AD12" i="1"/>
  <c r="AC12" i="1"/>
  <c r="AB12" i="1"/>
  <c r="AA12" i="1"/>
  <c r="Z12" i="1"/>
  <c r="X12" i="1"/>
  <c r="W12" i="1"/>
  <c r="V12" i="1"/>
  <c r="U12" i="1"/>
  <c r="T12" i="1"/>
  <c r="S12" i="1"/>
  <c r="Q12" i="1"/>
  <c r="R12" i="1" s="1"/>
  <c r="I12" i="1"/>
  <c r="Y12" i="1" s="1"/>
  <c r="AB11" i="1"/>
  <c r="AA11" i="1"/>
  <c r="Z11" i="1"/>
  <c r="W11" i="1"/>
  <c r="AD11" i="1" s="1"/>
  <c r="V11" i="1"/>
  <c r="AC11" i="1" s="1"/>
  <c r="U11" i="1"/>
  <c r="T11" i="1"/>
  <c r="S11" i="1"/>
  <c r="Q11" i="1"/>
  <c r="R11" i="1" s="1"/>
  <c r="I11" i="1"/>
  <c r="AD10" i="1"/>
  <c r="AA10" i="1"/>
  <c r="Z10" i="1"/>
  <c r="W10" i="1"/>
  <c r="V10" i="1"/>
  <c r="AC10" i="1" s="1"/>
  <c r="U10" i="1"/>
  <c r="AB10" i="1" s="1"/>
  <c r="T10" i="1"/>
  <c r="S10" i="1"/>
  <c r="Q10" i="1"/>
  <c r="R10" i="1" s="1"/>
  <c r="I10" i="1"/>
  <c r="AD9" i="1"/>
  <c r="AC9" i="1"/>
  <c r="Z9" i="1"/>
  <c r="W9" i="1"/>
  <c r="V9" i="1"/>
  <c r="U9" i="1"/>
  <c r="AB9" i="1" s="1"/>
  <c r="T9" i="1"/>
  <c r="AA9" i="1" s="1"/>
  <c r="S9" i="1"/>
  <c r="Q9" i="1"/>
  <c r="R9" i="1" s="1"/>
  <c r="I9" i="1"/>
  <c r="AD8" i="1"/>
  <c r="AC8" i="1"/>
  <c r="AC37" i="1" s="1"/>
  <c r="AB8" i="1"/>
  <c r="W8" i="1"/>
  <c r="W37" i="1" s="1"/>
  <c r="V8" i="1"/>
  <c r="V37" i="1" s="1"/>
  <c r="U8" i="1"/>
  <c r="U37" i="1" s="1"/>
  <c r="T8" i="1"/>
  <c r="AA8" i="1" s="1"/>
  <c r="S8" i="1"/>
  <c r="Z8" i="1" s="1"/>
  <c r="Q8" i="1"/>
  <c r="R8" i="1" s="1"/>
  <c r="I8" i="1"/>
  <c r="AD7" i="1"/>
  <c r="AC7" i="1"/>
  <c r="AB7" i="1"/>
  <c r="AA7" i="1"/>
  <c r="W7" i="1"/>
  <c r="V7" i="1"/>
  <c r="U7" i="1"/>
  <c r="T7" i="1"/>
  <c r="S7" i="1"/>
  <c r="Z7" i="1" s="1"/>
  <c r="Q7" i="1"/>
  <c r="R7" i="1" s="1"/>
  <c r="I7" i="1"/>
  <c r="AD6" i="1"/>
  <c r="AC6" i="1"/>
  <c r="AB6" i="1"/>
  <c r="AA6" i="1"/>
  <c r="Z6" i="1"/>
  <c r="W6" i="1"/>
  <c r="V6" i="1"/>
  <c r="U6" i="1"/>
  <c r="T6" i="1"/>
  <c r="S6" i="1"/>
  <c r="S37" i="1" s="1"/>
  <c r="R6" i="1"/>
  <c r="Q6" i="1"/>
  <c r="Q37" i="1" s="1"/>
  <c r="I6" i="1"/>
  <c r="Y11" i="1" l="1"/>
  <c r="Y15" i="1"/>
  <c r="Z37" i="1"/>
  <c r="Y8" i="1"/>
  <c r="R37" i="1"/>
  <c r="AA37" i="1"/>
  <c r="AD37" i="1"/>
  <c r="AC37" i="2"/>
  <c r="AB37" i="2"/>
  <c r="AA12" i="2"/>
  <c r="AA21" i="2"/>
  <c r="AD37" i="2"/>
  <c r="AA6" i="2"/>
  <c r="Y6" i="1"/>
  <c r="Y10" i="1"/>
  <c r="AA11" i="2"/>
  <c r="AA13" i="2"/>
  <c r="AB37" i="1"/>
  <c r="AA14" i="2"/>
  <c r="Y13" i="1"/>
  <c r="AA18" i="2"/>
  <c r="X11" i="1"/>
  <c r="T31" i="2"/>
  <c r="T35" i="2"/>
  <c r="Z15" i="2"/>
  <c r="AA15" i="2" s="1"/>
  <c r="Z23" i="2"/>
  <c r="AA23" i="2" s="1"/>
  <c r="S37" i="2"/>
  <c r="T37" i="2" s="1"/>
  <c r="X9" i="1"/>
  <c r="Y9" i="1" s="1"/>
  <c r="AA7" i="2"/>
  <c r="Z14" i="2"/>
  <c r="Z22" i="2"/>
  <c r="AA22" i="2" s="1"/>
  <c r="AA27" i="2"/>
  <c r="Z13" i="2"/>
  <c r="Z21" i="2"/>
  <c r="X7" i="1"/>
  <c r="Y7" i="1" s="1"/>
  <c r="X15" i="1"/>
  <c r="X23" i="1"/>
  <c r="Y23" i="1" s="1"/>
  <c r="I37" i="1"/>
  <c r="Z12" i="2"/>
  <c r="Z20" i="2"/>
  <c r="AA20" i="2" s="1"/>
  <c r="V37" i="2"/>
  <c r="Y37" i="2"/>
  <c r="X19" i="1"/>
  <c r="Y19" i="1" s="1"/>
  <c r="T10" i="2"/>
  <c r="Z16" i="2"/>
  <c r="AA16" i="2" s="1"/>
  <c r="X10" i="1"/>
  <c r="Z7" i="2"/>
  <c r="X17" i="1"/>
  <c r="Y17" i="1" s="1"/>
  <c r="X6" i="1"/>
  <c r="W37" i="2"/>
  <c r="T37" i="1"/>
  <c r="Z8" i="2"/>
  <c r="AA8" i="2" s="1"/>
  <c r="X18" i="1"/>
  <c r="Y18" i="1" s="1"/>
  <c r="Z6" i="2"/>
  <c r="X8" i="1"/>
  <c r="X16" i="1"/>
  <c r="Y16" i="1" s="1"/>
  <c r="Y37" i="1" l="1"/>
  <c r="X37" i="1"/>
  <c r="AA37" i="2"/>
  <c r="Z37" i="2"/>
</calcChain>
</file>

<file path=xl/sharedStrings.xml><?xml version="1.0" encoding="utf-8"?>
<sst xmlns="http://schemas.openxmlformats.org/spreadsheetml/2006/main" count="136" uniqueCount="50">
  <si>
    <r>
      <rPr>
        <sz val="18"/>
        <rFont val="宋体"/>
        <charset val="134"/>
      </rPr>
      <t>2014年1</t>
    </r>
    <r>
      <rPr>
        <sz val="18"/>
        <rFont val="宋体"/>
        <charset val="134"/>
      </rPr>
      <t>2</t>
    </r>
    <r>
      <rPr>
        <sz val="18"/>
        <rFont val="宋体"/>
        <charset val="134"/>
      </rPr>
      <t>月长春管道天然气供需表</t>
    </r>
  </si>
  <si>
    <t>单位：万立方米</t>
  </si>
  <si>
    <r>
      <rPr>
        <vertAlign val="subscript"/>
        <sz val="11"/>
        <rFont val="宋体"/>
        <charset val="134"/>
      </rPr>
      <t>日期</t>
    </r>
    <r>
      <rPr>
        <sz val="11"/>
        <rFont val="宋体"/>
        <charset val="134"/>
      </rPr>
      <t xml:space="preserve"> </t>
    </r>
    <r>
      <rPr>
        <vertAlign val="superscript"/>
        <sz val="11"/>
        <rFont val="宋体"/>
        <charset val="134"/>
      </rPr>
      <t>分项</t>
    </r>
  </si>
  <si>
    <t>管道天然气供给量</t>
  </si>
  <si>
    <t>供应量</t>
  </si>
  <si>
    <t>需求量</t>
  </si>
  <si>
    <t>平衡</t>
  </si>
  <si>
    <t>长春天然气公司</t>
  </si>
  <si>
    <t>长春燃气公司</t>
  </si>
  <si>
    <t>中石油</t>
  </si>
  <si>
    <t>中石化</t>
  </si>
  <si>
    <t>居民</t>
  </si>
  <si>
    <t>一汽</t>
  </si>
  <si>
    <t>工业</t>
  </si>
  <si>
    <t>商服</t>
  </si>
  <si>
    <t>CNG</t>
  </si>
  <si>
    <t>合计</t>
  </si>
  <si>
    <t>长-长-吉</t>
  </si>
  <si>
    <t>40（）</t>
  </si>
  <si>
    <t>44（）</t>
  </si>
  <si>
    <t>45（）</t>
  </si>
  <si>
    <t>58（）</t>
  </si>
  <si>
    <t>36（）</t>
  </si>
  <si>
    <t>48（）</t>
  </si>
  <si>
    <t>59（）</t>
  </si>
  <si>
    <t>39（）</t>
  </si>
  <si>
    <t>46（）</t>
  </si>
  <si>
    <t>41（）</t>
  </si>
  <si>
    <t>43（）</t>
  </si>
  <si>
    <t>55（）</t>
  </si>
  <si>
    <t>供气单位名称：</t>
  </si>
  <si>
    <t>受供城市或
燃气单位名称</t>
  </si>
  <si>
    <t>供给量分类</t>
  </si>
  <si>
    <t>1－10日</t>
  </si>
  <si>
    <t>11－20日</t>
  </si>
  <si>
    <t>长春市</t>
  </si>
  <si>
    <t>供给总量</t>
  </si>
  <si>
    <t>其中：居民</t>
  </si>
  <si>
    <t xml:space="preserve">       用于CNG</t>
  </si>
  <si>
    <t xml:space="preserve">       用于LNG</t>
  </si>
  <si>
    <t xml:space="preserve">       工业及其他</t>
  </si>
  <si>
    <t>其中：长天公司</t>
  </si>
  <si>
    <t xml:space="preserve">      长燃公司</t>
  </si>
  <si>
    <r>
      <rPr>
        <b/>
        <sz val="12"/>
        <color theme="1"/>
        <rFont val="宋体"/>
        <charset val="134"/>
      </rPr>
      <t>…</t>
    </r>
    <r>
      <rPr>
        <b/>
        <sz val="12"/>
        <color indexed="8"/>
        <rFont val="宋体"/>
        <charset val="134"/>
      </rPr>
      <t>市、县
（市、区）</t>
    </r>
  </si>
  <si>
    <t>合  计</t>
  </si>
  <si>
    <r>
      <t>吉林省2018</t>
    </r>
    <r>
      <rPr>
        <b/>
        <sz val="14"/>
        <color theme="1"/>
        <rFont val="宋体"/>
        <charset val="134"/>
        <scheme val="minor"/>
      </rPr>
      <t>－201</t>
    </r>
    <r>
      <rPr>
        <b/>
        <sz val="14"/>
        <color theme="1"/>
        <rFont val="宋体"/>
        <family val="3"/>
        <charset val="134"/>
        <scheme val="minor"/>
      </rPr>
      <t>9</t>
    </r>
    <r>
      <rPr>
        <b/>
        <sz val="14"/>
        <color theme="1"/>
        <rFont val="宋体"/>
        <charset val="134"/>
        <scheme val="minor"/>
      </rPr>
      <t>年“迎峰度冬”期管输天然气供给旬报表</t>
    </r>
    <phoneticPr fontId="15" type="noConversion"/>
  </si>
  <si>
    <t>附表1-1</t>
    <phoneticPr fontId="15" type="noConversion"/>
  </si>
  <si>
    <t>21－30日</t>
    <phoneticPr fontId="15" type="noConversion"/>
  </si>
  <si>
    <t>X年X月</t>
    <phoneticPr fontId="15" type="noConversion"/>
  </si>
  <si>
    <t>报表负责人：        填报人：          　　　　　　　    联系电话：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</si>
</sst>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vertAlign val="subscript"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vertAlign val="superscript"/>
      <sz val="11"/>
      <name val="宋体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58" fontId="9" fillId="0" borderId="15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58" fontId="9" fillId="0" borderId="16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5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workbookViewId="0">
      <selection sqref="A1:IV10"/>
    </sheetView>
  </sheetViews>
  <sheetFormatPr defaultColWidth="8.75" defaultRowHeight="13.5"/>
  <sheetData>
    <row r="1" spans="1:30" ht="22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9"/>
      <c r="AA1" s="19"/>
      <c r="AB1" s="19"/>
      <c r="AC1" s="19"/>
      <c r="AD1" s="19"/>
    </row>
    <row r="2" spans="1:3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0"/>
      <c r="Y2" s="21" t="s">
        <v>1</v>
      </c>
      <c r="Z2" s="19"/>
      <c r="AA2" s="19"/>
      <c r="AB2" s="19"/>
      <c r="AC2" s="19"/>
      <c r="AD2" s="19"/>
    </row>
    <row r="3" spans="1:30">
      <c r="A3" s="30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3" t="s">
        <v>4</v>
      </c>
      <c r="S3" s="35" t="s">
        <v>5</v>
      </c>
      <c r="T3" s="36"/>
      <c r="U3" s="36"/>
      <c r="V3" s="36"/>
      <c r="W3" s="36"/>
      <c r="X3" s="37"/>
      <c r="Y3" s="41" t="s">
        <v>6</v>
      </c>
      <c r="Z3" s="42"/>
      <c r="AA3" s="42"/>
      <c r="AB3" s="42"/>
      <c r="AC3" s="42"/>
      <c r="AD3" s="42"/>
    </row>
    <row r="4" spans="1:30">
      <c r="A4" s="31"/>
      <c r="B4" s="29" t="s">
        <v>7</v>
      </c>
      <c r="C4" s="29"/>
      <c r="D4" s="29"/>
      <c r="E4" s="29"/>
      <c r="F4" s="29"/>
      <c r="G4" s="29"/>
      <c r="H4" s="29"/>
      <c r="I4" s="29"/>
      <c r="J4" s="29" t="s">
        <v>8</v>
      </c>
      <c r="K4" s="29"/>
      <c r="L4" s="29"/>
      <c r="M4" s="29"/>
      <c r="N4" s="29"/>
      <c r="O4" s="29"/>
      <c r="P4" s="29"/>
      <c r="Q4" s="29"/>
      <c r="R4" s="34"/>
      <c r="S4" s="38"/>
      <c r="T4" s="39"/>
      <c r="U4" s="39"/>
      <c r="V4" s="39"/>
      <c r="W4" s="39"/>
      <c r="X4" s="40"/>
      <c r="Y4" s="38"/>
      <c r="Z4" s="39"/>
      <c r="AA4" s="39"/>
      <c r="AB4" s="39"/>
      <c r="AC4" s="39"/>
      <c r="AD4" s="39"/>
    </row>
    <row r="5" spans="1:30">
      <c r="A5" s="3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16" t="s">
        <v>16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22" t="s">
        <v>16</v>
      </c>
      <c r="Z5" s="22" t="s">
        <v>11</v>
      </c>
      <c r="AA5" s="11" t="s">
        <v>12</v>
      </c>
      <c r="AB5" s="11" t="s">
        <v>13</v>
      </c>
      <c r="AC5" s="11" t="s">
        <v>14</v>
      </c>
      <c r="AD5" s="11" t="s">
        <v>15</v>
      </c>
    </row>
    <row r="6" spans="1:30" ht="14.25">
      <c r="A6" s="10">
        <v>41974</v>
      </c>
      <c r="B6" s="11">
        <v>58</v>
      </c>
      <c r="C6" s="11">
        <v>42</v>
      </c>
      <c r="D6" s="11">
        <v>30</v>
      </c>
      <c r="E6" s="11">
        <v>34</v>
      </c>
      <c r="F6" s="11">
        <v>31</v>
      </c>
      <c r="G6" s="11">
        <v>5</v>
      </c>
      <c r="H6" s="11">
        <v>0</v>
      </c>
      <c r="I6" s="17">
        <f>B6+C6</f>
        <v>100</v>
      </c>
      <c r="J6" s="11">
        <v>27</v>
      </c>
      <c r="K6" s="11">
        <v>46</v>
      </c>
      <c r="L6" s="11">
        <v>61</v>
      </c>
      <c r="M6" s="11">
        <v>0</v>
      </c>
      <c r="N6" s="11">
        <v>1</v>
      </c>
      <c r="O6" s="11">
        <v>3</v>
      </c>
      <c r="P6" s="11">
        <v>8</v>
      </c>
      <c r="Q6" s="17">
        <f>J6+K6</f>
        <v>73</v>
      </c>
      <c r="R6" s="17">
        <f>Q6+I6</f>
        <v>173</v>
      </c>
      <c r="S6" s="11">
        <f>L6+D6+15</f>
        <v>106</v>
      </c>
      <c r="T6" s="11">
        <f t="shared" ref="T6:T23" si="0">M6+E6</f>
        <v>34</v>
      </c>
      <c r="U6" s="11">
        <f>N6+F6+1</f>
        <v>33</v>
      </c>
      <c r="V6" s="11">
        <f>O6+G6+4</f>
        <v>12</v>
      </c>
      <c r="W6" s="11">
        <f>P6+H6+12</f>
        <v>20</v>
      </c>
      <c r="X6" s="17">
        <f>SUM(S6:W6)</f>
        <v>205</v>
      </c>
      <c r="Y6" s="23">
        <f>I6+Q6-X6</f>
        <v>-32</v>
      </c>
      <c r="Z6" s="23">
        <f t="shared" ref="Z6:AD6" si="1">-S6+L6+D6</f>
        <v>-15</v>
      </c>
      <c r="AA6" s="11">
        <f t="shared" si="1"/>
        <v>0</v>
      </c>
      <c r="AB6" s="11">
        <f t="shared" si="1"/>
        <v>-1</v>
      </c>
      <c r="AC6" s="11">
        <f t="shared" si="1"/>
        <v>-4</v>
      </c>
      <c r="AD6" s="11">
        <f t="shared" si="1"/>
        <v>-12</v>
      </c>
    </row>
    <row r="7" spans="1:30" ht="14.25">
      <c r="A7" s="10">
        <v>41975</v>
      </c>
      <c r="B7" s="9">
        <v>62</v>
      </c>
      <c r="C7" s="9">
        <v>46</v>
      </c>
      <c r="D7" s="9">
        <v>32</v>
      </c>
      <c r="E7" s="9">
        <v>35</v>
      </c>
      <c r="F7" s="9">
        <v>36</v>
      </c>
      <c r="G7" s="9">
        <v>5</v>
      </c>
      <c r="H7" s="9">
        <v>0</v>
      </c>
      <c r="I7" s="17">
        <f t="shared" ref="I7:I36" si="2">B7+C7</f>
        <v>108</v>
      </c>
      <c r="J7" s="9">
        <v>25</v>
      </c>
      <c r="K7" s="9">
        <v>46</v>
      </c>
      <c r="L7" s="9">
        <v>59</v>
      </c>
      <c r="M7" s="9">
        <v>0</v>
      </c>
      <c r="N7" s="9">
        <v>1</v>
      </c>
      <c r="O7" s="9">
        <v>3</v>
      </c>
      <c r="P7" s="9">
        <v>8</v>
      </c>
      <c r="Q7" s="17">
        <f t="shared" ref="Q7:Q36" si="3">J7+K7</f>
        <v>71</v>
      </c>
      <c r="R7" s="17">
        <f t="shared" ref="R7:R37" si="4">Q7+I7</f>
        <v>179</v>
      </c>
      <c r="S7" s="11">
        <f>L7+D7+22</f>
        <v>113</v>
      </c>
      <c r="T7" s="11">
        <f t="shared" si="0"/>
        <v>35</v>
      </c>
      <c r="U7" s="11">
        <f>N7+F7+1</f>
        <v>38</v>
      </c>
      <c r="V7" s="11">
        <f>O7+G7+4</f>
        <v>12</v>
      </c>
      <c r="W7" s="11">
        <f>P7+H7+12</f>
        <v>20</v>
      </c>
      <c r="X7" s="17">
        <f t="shared" ref="X7:X36" si="5">SUM(S7:W7)</f>
        <v>218</v>
      </c>
      <c r="Y7" s="23">
        <f t="shared" ref="Y7:Y36" si="6">I7+Q7-X7</f>
        <v>-39</v>
      </c>
      <c r="Z7" s="23">
        <f t="shared" ref="Z7:AD36" si="7">-S7+L7+D7</f>
        <v>-22</v>
      </c>
      <c r="AA7" s="11">
        <f t="shared" si="7"/>
        <v>0</v>
      </c>
      <c r="AB7" s="11">
        <f t="shared" si="7"/>
        <v>-1</v>
      </c>
      <c r="AC7" s="11">
        <f t="shared" si="7"/>
        <v>-4</v>
      </c>
      <c r="AD7" s="11">
        <f t="shared" si="7"/>
        <v>-12</v>
      </c>
    </row>
    <row r="8" spans="1:30" ht="14.25">
      <c r="A8" s="10">
        <v>41976</v>
      </c>
      <c r="B8" s="9">
        <v>65</v>
      </c>
      <c r="C8" s="9">
        <v>45</v>
      </c>
      <c r="D8" s="9">
        <v>34</v>
      </c>
      <c r="E8" s="9">
        <v>37</v>
      </c>
      <c r="F8" s="9">
        <v>34</v>
      </c>
      <c r="G8" s="9">
        <v>5</v>
      </c>
      <c r="H8" s="9">
        <v>0</v>
      </c>
      <c r="I8" s="17">
        <f t="shared" si="2"/>
        <v>110</v>
      </c>
      <c r="J8" s="9">
        <v>24</v>
      </c>
      <c r="K8" s="9">
        <v>42</v>
      </c>
      <c r="L8" s="9">
        <v>63</v>
      </c>
      <c r="M8" s="9">
        <v>0</v>
      </c>
      <c r="N8" s="9">
        <v>0</v>
      </c>
      <c r="O8" s="9">
        <v>1</v>
      </c>
      <c r="P8" s="9">
        <v>2</v>
      </c>
      <c r="Q8" s="17">
        <f t="shared" si="3"/>
        <v>66</v>
      </c>
      <c r="R8" s="17">
        <f t="shared" si="4"/>
        <v>176</v>
      </c>
      <c r="S8" s="11">
        <f>L8+D8+23</f>
        <v>120</v>
      </c>
      <c r="T8" s="11">
        <f t="shared" si="0"/>
        <v>37</v>
      </c>
      <c r="U8" s="11">
        <f t="shared" ref="U8:U23" si="8">N8+F8+2</f>
        <v>36</v>
      </c>
      <c r="V8" s="11">
        <f t="shared" ref="V8:V11" si="9">O8+G8+6</f>
        <v>12</v>
      </c>
      <c r="W8" s="11">
        <f>P8+H8+18</f>
        <v>20</v>
      </c>
      <c r="X8" s="17">
        <f t="shared" si="5"/>
        <v>225</v>
      </c>
      <c r="Y8" s="23">
        <f t="shared" si="6"/>
        <v>-49</v>
      </c>
      <c r="Z8" s="23">
        <f t="shared" si="7"/>
        <v>-23</v>
      </c>
      <c r="AA8" s="11">
        <f t="shared" si="7"/>
        <v>0</v>
      </c>
      <c r="AB8" s="11">
        <f t="shared" si="7"/>
        <v>-2</v>
      </c>
      <c r="AC8" s="11">
        <f t="shared" si="7"/>
        <v>-6</v>
      </c>
      <c r="AD8" s="11">
        <f t="shared" si="7"/>
        <v>-18</v>
      </c>
    </row>
    <row r="9" spans="1:30" ht="14.25">
      <c r="A9" s="10">
        <v>41977</v>
      </c>
      <c r="B9" s="9">
        <v>63</v>
      </c>
      <c r="C9" s="9">
        <v>44</v>
      </c>
      <c r="D9" s="9">
        <v>32</v>
      </c>
      <c r="E9" s="9">
        <v>38</v>
      </c>
      <c r="F9" s="9">
        <v>32</v>
      </c>
      <c r="G9" s="9">
        <v>5</v>
      </c>
      <c r="H9" s="9">
        <v>0</v>
      </c>
      <c r="I9" s="17">
        <f t="shared" si="2"/>
        <v>107</v>
      </c>
      <c r="J9" s="11">
        <v>27</v>
      </c>
      <c r="K9" s="11">
        <v>44</v>
      </c>
      <c r="L9" s="11">
        <v>70</v>
      </c>
      <c r="M9" s="11">
        <v>0</v>
      </c>
      <c r="N9" s="11">
        <v>0</v>
      </c>
      <c r="O9" s="11">
        <v>1</v>
      </c>
      <c r="P9" s="11">
        <v>0</v>
      </c>
      <c r="Q9" s="17">
        <f t="shared" si="3"/>
        <v>71</v>
      </c>
      <c r="R9" s="17">
        <f t="shared" si="4"/>
        <v>178</v>
      </c>
      <c r="S9" s="11">
        <f>L9+D9+16</f>
        <v>118</v>
      </c>
      <c r="T9" s="11">
        <f t="shared" si="0"/>
        <v>38</v>
      </c>
      <c r="U9" s="11">
        <f t="shared" si="8"/>
        <v>34</v>
      </c>
      <c r="V9" s="11">
        <f t="shared" si="9"/>
        <v>12</v>
      </c>
      <c r="W9" s="11">
        <f t="shared" ref="W9:W23" si="10">P9+H9+20</f>
        <v>20</v>
      </c>
      <c r="X9" s="17">
        <f t="shared" si="5"/>
        <v>222</v>
      </c>
      <c r="Y9" s="23">
        <f t="shared" si="6"/>
        <v>-44</v>
      </c>
      <c r="Z9" s="23">
        <f t="shared" si="7"/>
        <v>-16</v>
      </c>
      <c r="AA9" s="11">
        <f t="shared" si="7"/>
        <v>0</v>
      </c>
      <c r="AB9" s="11">
        <f t="shared" si="7"/>
        <v>-2</v>
      </c>
      <c r="AC9" s="11">
        <f t="shared" si="7"/>
        <v>-6</v>
      </c>
      <c r="AD9" s="11">
        <f t="shared" si="7"/>
        <v>-20</v>
      </c>
    </row>
    <row r="10" spans="1:30" ht="14.25">
      <c r="A10" s="10">
        <v>41978</v>
      </c>
      <c r="B10" s="11">
        <v>65</v>
      </c>
      <c r="C10" s="11">
        <v>43</v>
      </c>
      <c r="D10" s="11">
        <v>32</v>
      </c>
      <c r="E10" s="11">
        <v>38</v>
      </c>
      <c r="F10" s="11">
        <v>33</v>
      </c>
      <c r="G10" s="11">
        <v>5</v>
      </c>
      <c r="H10" s="11">
        <v>0</v>
      </c>
      <c r="I10" s="17">
        <f t="shared" si="2"/>
        <v>108</v>
      </c>
      <c r="J10" s="11">
        <v>33</v>
      </c>
      <c r="K10" s="11">
        <v>45</v>
      </c>
      <c r="L10" s="11">
        <v>77</v>
      </c>
      <c r="M10" s="11">
        <v>0</v>
      </c>
      <c r="N10" s="11">
        <v>0</v>
      </c>
      <c r="O10" s="11">
        <v>1</v>
      </c>
      <c r="P10" s="11">
        <v>0</v>
      </c>
      <c r="Q10" s="17">
        <f t="shared" si="3"/>
        <v>78</v>
      </c>
      <c r="R10" s="17">
        <f t="shared" si="4"/>
        <v>186</v>
      </c>
      <c r="S10" s="11">
        <f>L10+D10+9</f>
        <v>118</v>
      </c>
      <c r="T10" s="11">
        <f t="shared" si="0"/>
        <v>38</v>
      </c>
      <c r="U10" s="11">
        <f t="shared" si="8"/>
        <v>35</v>
      </c>
      <c r="V10" s="11">
        <f>O10+G10+7</f>
        <v>13</v>
      </c>
      <c r="W10" s="11">
        <f t="shared" si="10"/>
        <v>20</v>
      </c>
      <c r="X10" s="17">
        <f t="shared" si="5"/>
        <v>224</v>
      </c>
      <c r="Y10" s="23">
        <f t="shared" si="6"/>
        <v>-38</v>
      </c>
      <c r="Z10" s="23">
        <f t="shared" si="7"/>
        <v>-9</v>
      </c>
      <c r="AA10" s="11">
        <f t="shared" si="7"/>
        <v>0</v>
      </c>
      <c r="AB10" s="11">
        <f t="shared" si="7"/>
        <v>-2</v>
      </c>
      <c r="AC10" s="11">
        <f t="shared" si="7"/>
        <v>-7</v>
      </c>
      <c r="AD10" s="11">
        <f t="shared" si="7"/>
        <v>-20</v>
      </c>
    </row>
    <row r="11" spans="1:30" ht="14.25">
      <c r="A11" s="10">
        <v>41979</v>
      </c>
      <c r="B11" s="11">
        <v>65</v>
      </c>
      <c r="C11" s="11">
        <v>42</v>
      </c>
      <c r="D11" s="11">
        <v>32</v>
      </c>
      <c r="E11" s="11">
        <v>34</v>
      </c>
      <c r="F11" s="11">
        <v>36</v>
      </c>
      <c r="G11" s="11">
        <v>5</v>
      </c>
      <c r="H11" s="11">
        <v>0</v>
      </c>
      <c r="I11" s="17">
        <f t="shared" si="2"/>
        <v>107</v>
      </c>
      <c r="J11" s="11">
        <v>24</v>
      </c>
      <c r="K11" s="11">
        <v>49</v>
      </c>
      <c r="L11" s="11">
        <v>72</v>
      </c>
      <c r="M11" s="11">
        <v>0</v>
      </c>
      <c r="N11" s="11">
        <v>0</v>
      </c>
      <c r="O11" s="11">
        <v>1</v>
      </c>
      <c r="P11" s="11">
        <v>0</v>
      </c>
      <c r="Q11" s="17">
        <f t="shared" si="3"/>
        <v>73</v>
      </c>
      <c r="R11" s="17">
        <f t="shared" si="4"/>
        <v>180</v>
      </c>
      <c r="S11" s="11">
        <f>L11+D11+14</f>
        <v>118</v>
      </c>
      <c r="T11" s="11">
        <f t="shared" si="0"/>
        <v>34</v>
      </c>
      <c r="U11" s="11">
        <f t="shared" si="8"/>
        <v>38</v>
      </c>
      <c r="V11" s="11">
        <f t="shared" si="9"/>
        <v>12</v>
      </c>
      <c r="W11" s="11">
        <f t="shared" si="10"/>
        <v>20</v>
      </c>
      <c r="X11" s="17">
        <f t="shared" si="5"/>
        <v>222</v>
      </c>
      <c r="Y11" s="23">
        <f t="shared" si="6"/>
        <v>-42</v>
      </c>
      <c r="Z11" s="23">
        <f t="shared" si="7"/>
        <v>-14</v>
      </c>
      <c r="AA11" s="11">
        <f t="shared" si="7"/>
        <v>0</v>
      </c>
      <c r="AB11" s="11">
        <f t="shared" si="7"/>
        <v>-2</v>
      </c>
      <c r="AC11" s="11">
        <f t="shared" si="7"/>
        <v>-6</v>
      </c>
      <c r="AD11" s="11">
        <f t="shared" si="7"/>
        <v>-20</v>
      </c>
    </row>
    <row r="12" spans="1:30" ht="14.25">
      <c r="A12" s="10">
        <v>41980</v>
      </c>
      <c r="B12" s="11">
        <v>54</v>
      </c>
      <c r="C12" s="11">
        <v>32</v>
      </c>
      <c r="D12" s="11">
        <v>26</v>
      </c>
      <c r="E12" s="11">
        <v>23</v>
      </c>
      <c r="F12" s="11">
        <v>33</v>
      </c>
      <c r="G12" s="11">
        <v>4</v>
      </c>
      <c r="H12" s="11">
        <v>0</v>
      </c>
      <c r="I12" s="17">
        <f t="shared" si="2"/>
        <v>86</v>
      </c>
      <c r="J12" s="11">
        <v>31</v>
      </c>
      <c r="K12" s="9">
        <v>52</v>
      </c>
      <c r="L12" s="9">
        <v>81</v>
      </c>
      <c r="M12" s="9">
        <v>0</v>
      </c>
      <c r="N12" s="9">
        <v>0</v>
      </c>
      <c r="O12" s="9">
        <v>2</v>
      </c>
      <c r="P12" s="9">
        <v>0</v>
      </c>
      <c r="Q12" s="17">
        <f t="shared" si="3"/>
        <v>83</v>
      </c>
      <c r="R12" s="17">
        <f t="shared" si="4"/>
        <v>169</v>
      </c>
      <c r="S12" s="11">
        <f>L12+D12+5</f>
        <v>112</v>
      </c>
      <c r="T12" s="11">
        <f t="shared" si="0"/>
        <v>23</v>
      </c>
      <c r="U12" s="11">
        <f t="shared" si="8"/>
        <v>35</v>
      </c>
      <c r="V12" s="11">
        <f>O12+G12+5</f>
        <v>11</v>
      </c>
      <c r="W12" s="11">
        <f t="shared" si="10"/>
        <v>20</v>
      </c>
      <c r="X12" s="17">
        <f t="shared" si="5"/>
        <v>201</v>
      </c>
      <c r="Y12" s="23">
        <f t="shared" si="6"/>
        <v>-32</v>
      </c>
      <c r="Z12" s="23">
        <f t="shared" si="7"/>
        <v>-5</v>
      </c>
      <c r="AA12" s="11">
        <f t="shared" si="7"/>
        <v>0</v>
      </c>
      <c r="AB12" s="11">
        <f t="shared" si="7"/>
        <v>-2</v>
      </c>
      <c r="AC12" s="11">
        <f t="shared" si="7"/>
        <v>-5</v>
      </c>
      <c r="AD12" s="11">
        <f t="shared" si="7"/>
        <v>-20</v>
      </c>
    </row>
    <row r="13" spans="1:30" ht="14.25">
      <c r="A13" s="10">
        <v>41981</v>
      </c>
      <c r="B13" s="11">
        <v>65</v>
      </c>
      <c r="C13" s="11">
        <v>43</v>
      </c>
      <c r="D13" s="11">
        <v>32</v>
      </c>
      <c r="E13" s="11">
        <v>37</v>
      </c>
      <c r="F13" s="11">
        <v>34</v>
      </c>
      <c r="G13" s="11">
        <v>5</v>
      </c>
      <c r="H13" s="11">
        <v>0</v>
      </c>
      <c r="I13" s="17">
        <f t="shared" si="2"/>
        <v>108</v>
      </c>
      <c r="J13" s="11">
        <v>30</v>
      </c>
      <c r="K13" s="9">
        <v>51</v>
      </c>
      <c r="L13" s="9">
        <v>80</v>
      </c>
      <c r="M13" s="9">
        <v>0</v>
      </c>
      <c r="N13" s="9">
        <v>0</v>
      </c>
      <c r="O13" s="9">
        <v>1</v>
      </c>
      <c r="P13" s="9">
        <v>0</v>
      </c>
      <c r="Q13" s="17">
        <f t="shared" si="3"/>
        <v>81</v>
      </c>
      <c r="R13" s="17">
        <f t="shared" si="4"/>
        <v>189</v>
      </c>
      <c r="S13" s="11">
        <f>L13+D13+6</f>
        <v>118</v>
      </c>
      <c r="T13" s="11">
        <f t="shared" si="0"/>
        <v>37</v>
      </c>
      <c r="U13" s="11">
        <f t="shared" si="8"/>
        <v>36</v>
      </c>
      <c r="V13" s="11">
        <f t="shared" ref="V13:V17" si="11">O13+G13+6</f>
        <v>12</v>
      </c>
      <c r="W13" s="11">
        <f t="shared" si="10"/>
        <v>20</v>
      </c>
      <c r="X13" s="17">
        <f t="shared" si="5"/>
        <v>223</v>
      </c>
      <c r="Y13" s="23">
        <f t="shared" si="6"/>
        <v>-34</v>
      </c>
      <c r="Z13" s="23">
        <f t="shared" si="7"/>
        <v>-6</v>
      </c>
      <c r="AA13" s="11">
        <f t="shared" si="7"/>
        <v>0</v>
      </c>
      <c r="AB13" s="11">
        <f t="shared" si="7"/>
        <v>-2</v>
      </c>
      <c r="AC13" s="11">
        <f t="shared" si="7"/>
        <v>-6</v>
      </c>
      <c r="AD13" s="11">
        <f t="shared" si="7"/>
        <v>-20</v>
      </c>
    </row>
    <row r="14" spans="1:30" ht="14.25">
      <c r="A14" s="10">
        <v>41982</v>
      </c>
      <c r="B14" s="11">
        <v>64</v>
      </c>
      <c r="C14" s="11">
        <v>41</v>
      </c>
      <c r="D14" s="11">
        <v>32</v>
      </c>
      <c r="E14" s="11">
        <v>34</v>
      </c>
      <c r="F14" s="11">
        <v>34</v>
      </c>
      <c r="G14" s="11">
        <v>5</v>
      </c>
      <c r="H14" s="11">
        <v>0</v>
      </c>
      <c r="I14" s="17">
        <f t="shared" si="2"/>
        <v>105</v>
      </c>
      <c r="J14" s="11">
        <v>27</v>
      </c>
      <c r="K14" s="9">
        <v>46</v>
      </c>
      <c r="L14" s="9">
        <v>72</v>
      </c>
      <c r="M14" s="9">
        <v>0</v>
      </c>
      <c r="N14" s="9">
        <v>0</v>
      </c>
      <c r="O14" s="9">
        <v>1</v>
      </c>
      <c r="P14" s="9">
        <v>0</v>
      </c>
      <c r="Q14" s="17">
        <f t="shared" si="3"/>
        <v>73</v>
      </c>
      <c r="R14" s="17">
        <f t="shared" si="4"/>
        <v>178</v>
      </c>
      <c r="S14" s="11">
        <f>L14+D14+14</f>
        <v>118</v>
      </c>
      <c r="T14" s="11">
        <f t="shared" si="0"/>
        <v>34</v>
      </c>
      <c r="U14" s="11">
        <f t="shared" si="8"/>
        <v>36</v>
      </c>
      <c r="V14" s="11">
        <f t="shared" si="11"/>
        <v>12</v>
      </c>
      <c r="W14" s="11">
        <f t="shared" si="10"/>
        <v>20</v>
      </c>
      <c r="X14" s="17">
        <f t="shared" si="5"/>
        <v>220</v>
      </c>
      <c r="Y14" s="23">
        <f t="shared" si="6"/>
        <v>-42</v>
      </c>
      <c r="Z14" s="23">
        <f t="shared" si="7"/>
        <v>-14</v>
      </c>
      <c r="AA14" s="11">
        <f t="shared" si="7"/>
        <v>0</v>
      </c>
      <c r="AB14" s="11">
        <f t="shared" si="7"/>
        <v>-2</v>
      </c>
      <c r="AC14" s="11">
        <f t="shared" si="7"/>
        <v>-6</v>
      </c>
      <c r="AD14" s="11">
        <f t="shared" si="7"/>
        <v>-20</v>
      </c>
    </row>
    <row r="15" spans="1:30" ht="14.25">
      <c r="A15" s="10">
        <v>41983</v>
      </c>
      <c r="B15" s="11">
        <v>62</v>
      </c>
      <c r="C15" s="11">
        <v>39</v>
      </c>
      <c r="D15" s="11">
        <v>30</v>
      </c>
      <c r="E15" s="11">
        <v>36</v>
      </c>
      <c r="F15" s="11">
        <v>30</v>
      </c>
      <c r="G15" s="11">
        <v>5</v>
      </c>
      <c r="H15" s="11">
        <v>0</v>
      </c>
      <c r="I15" s="17">
        <f t="shared" si="2"/>
        <v>101</v>
      </c>
      <c r="J15" s="11">
        <v>30</v>
      </c>
      <c r="K15" s="9">
        <v>46</v>
      </c>
      <c r="L15" s="9">
        <v>75</v>
      </c>
      <c r="M15" s="9">
        <v>0</v>
      </c>
      <c r="N15" s="9">
        <v>0</v>
      </c>
      <c r="O15" s="9">
        <v>1</v>
      </c>
      <c r="P15" s="9">
        <v>0</v>
      </c>
      <c r="Q15" s="17">
        <f t="shared" si="3"/>
        <v>76</v>
      </c>
      <c r="R15" s="17">
        <f t="shared" si="4"/>
        <v>177</v>
      </c>
      <c r="S15" s="11">
        <f>L15+D15+11</f>
        <v>116</v>
      </c>
      <c r="T15" s="11">
        <f t="shared" si="0"/>
        <v>36</v>
      </c>
      <c r="U15" s="11">
        <f t="shared" si="8"/>
        <v>32</v>
      </c>
      <c r="V15" s="11">
        <f t="shared" si="11"/>
        <v>12</v>
      </c>
      <c r="W15" s="11">
        <f t="shared" si="10"/>
        <v>20</v>
      </c>
      <c r="X15" s="17">
        <f t="shared" si="5"/>
        <v>216</v>
      </c>
      <c r="Y15" s="23">
        <f t="shared" si="6"/>
        <v>-39</v>
      </c>
      <c r="Z15" s="23">
        <f t="shared" si="7"/>
        <v>-11</v>
      </c>
      <c r="AA15" s="11">
        <f t="shared" si="7"/>
        <v>0</v>
      </c>
      <c r="AB15" s="11">
        <f t="shared" si="7"/>
        <v>-2</v>
      </c>
      <c r="AC15" s="11">
        <f t="shared" si="7"/>
        <v>-6</v>
      </c>
      <c r="AD15" s="11">
        <f t="shared" si="7"/>
        <v>-20</v>
      </c>
    </row>
    <row r="16" spans="1:30" ht="14.25">
      <c r="A16" s="10">
        <v>41984</v>
      </c>
      <c r="B16" s="11">
        <v>65</v>
      </c>
      <c r="C16" s="11">
        <v>43</v>
      </c>
      <c r="D16" s="11">
        <v>32</v>
      </c>
      <c r="E16" s="11">
        <v>37</v>
      </c>
      <c r="F16" s="11">
        <v>34</v>
      </c>
      <c r="G16" s="11">
        <v>5</v>
      </c>
      <c r="H16" s="11">
        <v>0</v>
      </c>
      <c r="I16" s="17">
        <f t="shared" si="2"/>
        <v>108</v>
      </c>
      <c r="J16" s="11">
        <v>32</v>
      </c>
      <c r="K16" s="9">
        <v>45</v>
      </c>
      <c r="L16" s="9">
        <v>76</v>
      </c>
      <c r="M16" s="9">
        <v>0</v>
      </c>
      <c r="N16" s="9">
        <v>0</v>
      </c>
      <c r="O16" s="9">
        <v>1</v>
      </c>
      <c r="P16" s="9">
        <v>0</v>
      </c>
      <c r="Q16" s="17">
        <f t="shared" si="3"/>
        <v>77</v>
      </c>
      <c r="R16" s="17">
        <f t="shared" si="4"/>
        <v>185</v>
      </c>
      <c r="S16" s="11">
        <f>L16+D16+10</f>
        <v>118</v>
      </c>
      <c r="T16" s="11">
        <f t="shared" si="0"/>
        <v>37</v>
      </c>
      <c r="U16" s="11">
        <f t="shared" si="8"/>
        <v>36</v>
      </c>
      <c r="V16" s="11">
        <f t="shared" si="11"/>
        <v>12</v>
      </c>
      <c r="W16" s="11">
        <f t="shared" si="10"/>
        <v>20</v>
      </c>
      <c r="X16" s="17">
        <f t="shared" si="5"/>
        <v>223</v>
      </c>
      <c r="Y16" s="23">
        <f t="shared" si="6"/>
        <v>-38</v>
      </c>
      <c r="Z16" s="23">
        <f t="shared" si="7"/>
        <v>-10</v>
      </c>
      <c r="AA16" s="11">
        <f t="shared" si="7"/>
        <v>0</v>
      </c>
      <c r="AB16" s="11">
        <f t="shared" si="7"/>
        <v>-2</v>
      </c>
      <c r="AC16" s="11">
        <f t="shared" si="7"/>
        <v>-6</v>
      </c>
      <c r="AD16" s="11">
        <f t="shared" si="7"/>
        <v>-20</v>
      </c>
    </row>
    <row r="17" spans="1:30" ht="14.25">
      <c r="A17" s="10">
        <v>41985</v>
      </c>
      <c r="B17" s="11">
        <v>50</v>
      </c>
      <c r="C17" s="11">
        <v>53</v>
      </c>
      <c r="D17" s="11">
        <v>31</v>
      </c>
      <c r="E17" s="11">
        <v>38</v>
      </c>
      <c r="F17" s="11">
        <v>29</v>
      </c>
      <c r="G17" s="11">
        <v>5</v>
      </c>
      <c r="H17" s="11">
        <v>0</v>
      </c>
      <c r="I17" s="17">
        <f t="shared" si="2"/>
        <v>103</v>
      </c>
      <c r="J17" s="11">
        <v>27</v>
      </c>
      <c r="K17" s="9">
        <v>43</v>
      </c>
      <c r="L17" s="9">
        <v>69</v>
      </c>
      <c r="M17" s="9">
        <v>0</v>
      </c>
      <c r="N17" s="9">
        <v>0</v>
      </c>
      <c r="O17" s="9">
        <v>1</v>
      </c>
      <c r="P17" s="9">
        <v>0</v>
      </c>
      <c r="Q17" s="17">
        <f t="shared" si="3"/>
        <v>70</v>
      </c>
      <c r="R17" s="17">
        <f t="shared" si="4"/>
        <v>173</v>
      </c>
      <c r="S17" s="11">
        <f>L17+D17+17</f>
        <v>117</v>
      </c>
      <c r="T17" s="11">
        <f t="shared" si="0"/>
        <v>38</v>
      </c>
      <c r="U17" s="11">
        <f t="shared" si="8"/>
        <v>31</v>
      </c>
      <c r="V17" s="11">
        <f t="shared" si="11"/>
        <v>12</v>
      </c>
      <c r="W17" s="11">
        <f t="shared" si="10"/>
        <v>20</v>
      </c>
      <c r="X17" s="17">
        <f t="shared" si="5"/>
        <v>218</v>
      </c>
      <c r="Y17" s="23">
        <f t="shared" si="6"/>
        <v>-45</v>
      </c>
      <c r="Z17" s="23">
        <f t="shared" si="7"/>
        <v>-17</v>
      </c>
      <c r="AA17" s="11">
        <f t="shared" si="7"/>
        <v>0</v>
      </c>
      <c r="AB17" s="11">
        <f t="shared" si="7"/>
        <v>-2</v>
      </c>
      <c r="AC17" s="11">
        <f t="shared" si="7"/>
        <v>-6</v>
      </c>
      <c r="AD17" s="11">
        <f t="shared" si="7"/>
        <v>-20</v>
      </c>
    </row>
    <row r="18" spans="1:30" ht="14.25">
      <c r="A18" s="10">
        <v>41986</v>
      </c>
      <c r="B18" s="11">
        <v>43</v>
      </c>
      <c r="C18" s="11">
        <v>57</v>
      </c>
      <c r="D18" s="11">
        <v>30</v>
      </c>
      <c r="E18" s="11">
        <v>34</v>
      </c>
      <c r="F18" s="11">
        <v>31</v>
      </c>
      <c r="G18" s="11">
        <v>5</v>
      </c>
      <c r="H18" s="11">
        <v>0</v>
      </c>
      <c r="I18" s="17">
        <f t="shared" si="2"/>
        <v>100</v>
      </c>
      <c r="J18" s="11">
        <v>35</v>
      </c>
      <c r="K18" s="9">
        <v>44</v>
      </c>
      <c r="L18" s="9">
        <v>77</v>
      </c>
      <c r="M18" s="9">
        <v>0</v>
      </c>
      <c r="N18" s="9">
        <v>0</v>
      </c>
      <c r="O18" s="9">
        <v>2</v>
      </c>
      <c r="P18" s="9">
        <v>0</v>
      </c>
      <c r="Q18" s="17">
        <f t="shared" si="3"/>
        <v>79</v>
      </c>
      <c r="R18" s="17">
        <f t="shared" si="4"/>
        <v>179</v>
      </c>
      <c r="S18" s="11">
        <f>L18+D18+9</f>
        <v>116</v>
      </c>
      <c r="T18" s="11">
        <f t="shared" si="0"/>
        <v>34</v>
      </c>
      <c r="U18" s="11">
        <f t="shared" si="8"/>
        <v>33</v>
      </c>
      <c r="V18" s="11">
        <f t="shared" ref="V18:V23" si="12">O18+G18+5</f>
        <v>12</v>
      </c>
      <c r="W18" s="11">
        <f t="shared" si="10"/>
        <v>20</v>
      </c>
      <c r="X18" s="17">
        <f t="shared" si="5"/>
        <v>215</v>
      </c>
      <c r="Y18" s="23">
        <f t="shared" si="6"/>
        <v>-36</v>
      </c>
      <c r="Z18" s="23">
        <f t="shared" si="7"/>
        <v>-9</v>
      </c>
      <c r="AA18" s="11">
        <f t="shared" si="7"/>
        <v>0</v>
      </c>
      <c r="AB18" s="11">
        <f t="shared" si="7"/>
        <v>-2</v>
      </c>
      <c r="AC18" s="11">
        <f t="shared" si="7"/>
        <v>-5</v>
      </c>
      <c r="AD18" s="11">
        <f t="shared" si="7"/>
        <v>-20</v>
      </c>
    </row>
    <row r="19" spans="1:30" ht="14.25">
      <c r="A19" s="10">
        <v>41987</v>
      </c>
      <c r="B19" s="11">
        <v>40</v>
      </c>
      <c r="C19" s="11">
        <v>40</v>
      </c>
      <c r="D19" s="11">
        <v>24</v>
      </c>
      <c r="E19" s="11">
        <v>20</v>
      </c>
      <c r="F19" s="11">
        <v>32</v>
      </c>
      <c r="G19" s="11">
        <v>4</v>
      </c>
      <c r="H19" s="11">
        <v>0</v>
      </c>
      <c r="I19" s="17">
        <f t="shared" si="2"/>
        <v>80</v>
      </c>
      <c r="J19" s="11">
        <v>44</v>
      </c>
      <c r="K19" s="9">
        <v>45</v>
      </c>
      <c r="L19" s="9">
        <v>87</v>
      </c>
      <c r="M19" s="9">
        <v>0</v>
      </c>
      <c r="N19" s="9">
        <v>0</v>
      </c>
      <c r="O19" s="9">
        <v>2</v>
      </c>
      <c r="P19" s="9">
        <v>0</v>
      </c>
      <c r="Q19" s="17">
        <f t="shared" si="3"/>
        <v>89</v>
      </c>
      <c r="R19" s="17">
        <f t="shared" si="4"/>
        <v>169</v>
      </c>
      <c r="S19" s="11">
        <f>L19+D19+2</f>
        <v>113</v>
      </c>
      <c r="T19" s="11">
        <f t="shared" si="0"/>
        <v>20</v>
      </c>
      <c r="U19" s="11">
        <f t="shared" si="8"/>
        <v>34</v>
      </c>
      <c r="V19" s="11">
        <f t="shared" si="12"/>
        <v>11</v>
      </c>
      <c r="W19" s="11">
        <f t="shared" si="10"/>
        <v>20</v>
      </c>
      <c r="X19" s="17">
        <f t="shared" si="5"/>
        <v>198</v>
      </c>
      <c r="Y19" s="23">
        <f t="shared" si="6"/>
        <v>-29</v>
      </c>
      <c r="Z19" s="23">
        <f t="shared" si="7"/>
        <v>-2</v>
      </c>
      <c r="AA19" s="11">
        <f t="shared" si="7"/>
        <v>0</v>
      </c>
      <c r="AB19" s="11">
        <f t="shared" si="7"/>
        <v>-2</v>
      </c>
      <c r="AC19" s="11">
        <f t="shared" si="7"/>
        <v>-5</v>
      </c>
      <c r="AD19" s="11">
        <f t="shared" si="7"/>
        <v>-20</v>
      </c>
    </row>
    <row r="20" spans="1:30" ht="14.25">
      <c r="A20" s="10">
        <v>41988</v>
      </c>
      <c r="B20" s="11">
        <v>48</v>
      </c>
      <c r="C20" s="11">
        <v>58</v>
      </c>
      <c r="D20" s="11">
        <v>32</v>
      </c>
      <c r="E20" s="11">
        <v>37</v>
      </c>
      <c r="F20" s="11">
        <v>32</v>
      </c>
      <c r="G20" s="11">
        <v>5</v>
      </c>
      <c r="H20" s="11">
        <v>0</v>
      </c>
      <c r="I20" s="17">
        <f t="shared" si="2"/>
        <v>106</v>
      </c>
      <c r="J20" s="11">
        <v>36</v>
      </c>
      <c r="K20" s="9">
        <v>48</v>
      </c>
      <c r="L20" s="9">
        <v>82</v>
      </c>
      <c r="M20" s="9">
        <v>0</v>
      </c>
      <c r="N20" s="9">
        <v>0</v>
      </c>
      <c r="O20" s="9">
        <v>2</v>
      </c>
      <c r="P20" s="9">
        <v>0</v>
      </c>
      <c r="Q20" s="17">
        <f t="shared" si="3"/>
        <v>84</v>
      </c>
      <c r="R20" s="17">
        <f t="shared" si="4"/>
        <v>190</v>
      </c>
      <c r="S20" s="11">
        <f>L20+D20+9</f>
        <v>123</v>
      </c>
      <c r="T20" s="11">
        <f t="shared" si="0"/>
        <v>37</v>
      </c>
      <c r="U20" s="11">
        <f t="shared" si="8"/>
        <v>34</v>
      </c>
      <c r="V20" s="11">
        <f t="shared" si="12"/>
        <v>12</v>
      </c>
      <c r="W20" s="11">
        <f t="shared" si="10"/>
        <v>20</v>
      </c>
      <c r="X20" s="17">
        <f t="shared" si="5"/>
        <v>226</v>
      </c>
      <c r="Y20" s="23">
        <f t="shared" si="6"/>
        <v>-36</v>
      </c>
      <c r="Z20" s="23">
        <f t="shared" si="7"/>
        <v>-9</v>
      </c>
      <c r="AA20" s="11">
        <f t="shared" si="7"/>
        <v>0</v>
      </c>
      <c r="AB20" s="11">
        <f t="shared" si="7"/>
        <v>-2</v>
      </c>
      <c r="AC20" s="11">
        <f t="shared" si="7"/>
        <v>-5</v>
      </c>
      <c r="AD20" s="11">
        <f t="shared" si="7"/>
        <v>-20</v>
      </c>
    </row>
    <row r="21" spans="1:30" ht="14.25">
      <c r="A21" s="10">
        <v>41989</v>
      </c>
      <c r="B21" s="11">
        <v>52</v>
      </c>
      <c r="C21" s="11">
        <v>59</v>
      </c>
      <c r="D21" s="11">
        <v>34</v>
      </c>
      <c r="E21" s="11">
        <v>39</v>
      </c>
      <c r="F21" s="11">
        <v>32</v>
      </c>
      <c r="G21" s="11">
        <v>6</v>
      </c>
      <c r="H21" s="11">
        <v>0</v>
      </c>
      <c r="I21" s="17">
        <f t="shared" si="2"/>
        <v>111</v>
      </c>
      <c r="J21" s="11">
        <v>39</v>
      </c>
      <c r="K21" s="9">
        <v>46</v>
      </c>
      <c r="L21" s="9">
        <v>83</v>
      </c>
      <c r="M21" s="9">
        <v>0</v>
      </c>
      <c r="N21" s="9">
        <v>0</v>
      </c>
      <c r="O21" s="9">
        <v>2</v>
      </c>
      <c r="P21" s="9">
        <v>0</v>
      </c>
      <c r="Q21" s="17">
        <f t="shared" si="3"/>
        <v>85</v>
      </c>
      <c r="R21" s="17">
        <f t="shared" si="4"/>
        <v>196</v>
      </c>
      <c r="S21" s="11">
        <f>L21+D21+6</f>
        <v>123</v>
      </c>
      <c r="T21" s="11">
        <f t="shared" si="0"/>
        <v>39</v>
      </c>
      <c r="U21" s="11">
        <f t="shared" si="8"/>
        <v>34</v>
      </c>
      <c r="V21" s="11">
        <f t="shared" si="12"/>
        <v>13</v>
      </c>
      <c r="W21" s="11">
        <f t="shared" si="10"/>
        <v>20</v>
      </c>
      <c r="X21" s="17">
        <f t="shared" si="5"/>
        <v>229</v>
      </c>
      <c r="Y21" s="23">
        <f t="shared" si="6"/>
        <v>-33</v>
      </c>
      <c r="Z21" s="23">
        <f t="shared" si="7"/>
        <v>-6</v>
      </c>
      <c r="AA21" s="11">
        <f t="shared" si="7"/>
        <v>0</v>
      </c>
      <c r="AB21" s="11">
        <f t="shared" si="7"/>
        <v>-2</v>
      </c>
      <c r="AC21" s="11">
        <f t="shared" si="7"/>
        <v>-5</v>
      </c>
      <c r="AD21" s="11">
        <f t="shared" si="7"/>
        <v>-20</v>
      </c>
    </row>
    <row r="22" spans="1:30" ht="14.25">
      <c r="A22" s="10">
        <v>41990</v>
      </c>
      <c r="B22" s="11">
        <v>61</v>
      </c>
      <c r="C22" s="11">
        <v>58</v>
      </c>
      <c r="D22" s="11">
        <v>36</v>
      </c>
      <c r="E22" s="11">
        <v>40</v>
      </c>
      <c r="F22" s="11">
        <v>37</v>
      </c>
      <c r="G22" s="11">
        <v>6</v>
      </c>
      <c r="H22" s="11">
        <v>0</v>
      </c>
      <c r="I22" s="17">
        <f t="shared" si="2"/>
        <v>119</v>
      </c>
      <c r="J22" s="11">
        <v>41</v>
      </c>
      <c r="K22" s="9">
        <v>43</v>
      </c>
      <c r="L22" s="9">
        <v>82</v>
      </c>
      <c r="M22" s="9">
        <v>0</v>
      </c>
      <c r="N22" s="9">
        <v>0</v>
      </c>
      <c r="O22" s="9">
        <v>2</v>
      </c>
      <c r="P22" s="9">
        <v>0</v>
      </c>
      <c r="Q22" s="17">
        <f t="shared" si="3"/>
        <v>84</v>
      </c>
      <c r="R22" s="17">
        <f t="shared" si="4"/>
        <v>203</v>
      </c>
      <c r="S22" s="11">
        <f>L22+D22+7</f>
        <v>125</v>
      </c>
      <c r="T22" s="11">
        <f t="shared" si="0"/>
        <v>40</v>
      </c>
      <c r="U22" s="11">
        <f t="shared" si="8"/>
        <v>39</v>
      </c>
      <c r="V22" s="11">
        <f t="shared" si="12"/>
        <v>13</v>
      </c>
      <c r="W22" s="11">
        <f t="shared" si="10"/>
        <v>20</v>
      </c>
      <c r="X22" s="17">
        <f t="shared" si="5"/>
        <v>237</v>
      </c>
      <c r="Y22" s="23">
        <f t="shared" si="6"/>
        <v>-34</v>
      </c>
      <c r="Z22" s="23">
        <f t="shared" si="7"/>
        <v>-7</v>
      </c>
      <c r="AA22" s="11">
        <f t="shared" si="7"/>
        <v>0</v>
      </c>
      <c r="AB22" s="11">
        <f t="shared" si="7"/>
        <v>-2</v>
      </c>
      <c r="AC22" s="11">
        <f t="shared" si="7"/>
        <v>-5</v>
      </c>
      <c r="AD22" s="11">
        <f t="shared" si="7"/>
        <v>-20</v>
      </c>
    </row>
    <row r="23" spans="1:30" ht="14.25">
      <c r="A23" s="10">
        <v>41991</v>
      </c>
      <c r="B23" s="9">
        <v>57</v>
      </c>
      <c r="C23" s="9">
        <v>55</v>
      </c>
      <c r="D23" s="9">
        <v>34</v>
      </c>
      <c r="E23" s="9">
        <v>37</v>
      </c>
      <c r="F23" s="9">
        <v>35</v>
      </c>
      <c r="G23" s="9">
        <v>6</v>
      </c>
      <c r="H23" s="9">
        <v>0</v>
      </c>
      <c r="I23" s="17">
        <f t="shared" si="2"/>
        <v>112</v>
      </c>
      <c r="J23" s="11">
        <v>41</v>
      </c>
      <c r="K23" s="11">
        <v>43</v>
      </c>
      <c r="L23" s="11">
        <v>82</v>
      </c>
      <c r="M23" s="11">
        <v>0</v>
      </c>
      <c r="N23" s="11">
        <v>0</v>
      </c>
      <c r="O23" s="11">
        <v>2</v>
      </c>
      <c r="P23" s="11">
        <v>0</v>
      </c>
      <c r="Q23" s="17">
        <f t="shared" si="3"/>
        <v>84</v>
      </c>
      <c r="R23" s="17">
        <f t="shared" si="4"/>
        <v>196</v>
      </c>
      <c r="S23" s="11">
        <f>L23+D23+7</f>
        <v>123</v>
      </c>
      <c r="T23" s="11">
        <f t="shared" si="0"/>
        <v>37</v>
      </c>
      <c r="U23" s="11">
        <f t="shared" si="8"/>
        <v>37</v>
      </c>
      <c r="V23" s="11">
        <f t="shared" si="12"/>
        <v>13</v>
      </c>
      <c r="W23" s="11">
        <f t="shared" si="10"/>
        <v>20</v>
      </c>
      <c r="X23" s="17">
        <f t="shared" si="5"/>
        <v>230</v>
      </c>
      <c r="Y23" s="23">
        <f t="shared" si="6"/>
        <v>-34</v>
      </c>
      <c r="Z23" s="23">
        <f t="shared" si="7"/>
        <v>-7</v>
      </c>
      <c r="AA23" s="11">
        <f t="shared" si="7"/>
        <v>0</v>
      </c>
      <c r="AB23" s="11">
        <f t="shared" si="7"/>
        <v>-2</v>
      </c>
      <c r="AC23" s="11">
        <f t="shared" si="7"/>
        <v>-5</v>
      </c>
      <c r="AD23" s="11">
        <f t="shared" si="7"/>
        <v>-20</v>
      </c>
    </row>
    <row r="24" spans="1:30" ht="14.25">
      <c r="A24" s="10">
        <v>41992</v>
      </c>
      <c r="B24" s="9"/>
      <c r="C24" s="9"/>
      <c r="D24" s="9"/>
      <c r="E24" s="9"/>
      <c r="F24" s="9"/>
      <c r="G24" s="9"/>
      <c r="H24" s="9"/>
      <c r="I24" s="17">
        <f t="shared" si="2"/>
        <v>0</v>
      </c>
      <c r="J24" s="11"/>
      <c r="K24" s="11"/>
      <c r="L24" s="11"/>
      <c r="M24" s="11"/>
      <c r="N24" s="11"/>
      <c r="O24" s="11"/>
      <c r="P24" s="11"/>
      <c r="Q24" s="17">
        <f t="shared" si="3"/>
        <v>0</v>
      </c>
      <c r="R24" s="17">
        <f t="shared" si="4"/>
        <v>0</v>
      </c>
      <c r="S24" s="11"/>
      <c r="T24" s="11"/>
      <c r="U24" s="11"/>
      <c r="V24" s="11"/>
      <c r="W24" s="11"/>
      <c r="X24" s="17">
        <f t="shared" si="5"/>
        <v>0</v>
      </c>
      <c r="Y24" s="23">
        <f t="shared" si="6"/>
        <v>0</v>
      </c>
      <c r="Z24" s="23">
        <f t="shared" si="7"/>
        <v>0</v>
      </c>
      <c r="AA24" s="11">
        <f t="shared" si="7"/>
        <v>0</v>
      </c>
      <c r="AB24" s="11">
        <f t="shared" si="7"/>
        <v>0</v>
      </c>
      <c r="AC24" s="11">
        <f t="shared" si="7"/>
        <v>0</v>
      </c>
      <c r="AD24" s="11">
        <f t="shared" si="7"/>
        <v>0</v>
      </c>
    </row>
    <row r="25" spans="1:30" ht="14.25">
      <c r="A25" s="10">
        <v>41993</v>
      </c>
      <c r="B25" s="11"/>
      <c r="C25" s="11"/>
      <c r="D25" s="11"/>
      <c r="E25" s="11"/>
      <c r="F25" s="11"/>
      <c r="G25" s="11"/>
      <c r="H25" s="11"/>
      <c r="I25" s="17">
        <f t="shared" si="2"/>
        <v>0</v>
      </c>
      <c r="J25" s="11"/>
      <c r="K25" s="11"/>
      <c r="L25" s="11"/>
      <c r="M25" s="11"/>
      <c r="N25" s="11"/>
      <c r="O25" s="11"/>
      <c r="P25" s="11"/>
      <c r="Q25" s="17">
        <f t="shared" si="3"/>
        <v>0</v>
      </c>
      <c r="R25" s="17">
        <f t="shared" si="4"/>
        <v>0</v>
      </c>
      <c r="S25" s="11"/>
      <c r="T25" s="11"/>
      <c r="U25" s="11"/>
      <c r="V25" s="11"/>
      <c r="W25" s="11"/>
      <c r="X25" s="17">
        <f t="shared" si="5"/>
        <v>0</v>
      </c>
      <c r="Y25" s="23">
        <f t="shared" si="6"/>
        <v>0</v>
      </c>
      <c r="Z25" s="23">
        <f t="shared" si="7"/>
        <v>0</v>
      </c>
      <c r="AA25" s="11">
        <f t="shared" si="7"/>
        <v>0</v>
      </c>
      <c r="AB25" s="11">
        <f t="shared" si="7"/>
        <v>0</v>
      </c>
      <c r="AC25" s="11">
        <f t="shared" si="7"/>
        <v>0</v>
      </c>
      <c r="AD25" s="11">
        <f t="shared" si="7"/>
        <v>0</v>
      </c>
    </row>
    <row r="26" spans="1:30" ht="14.25">
      <c r="A26" s="10">
        <v>41994</v>
      </c>
      <c r="B26" s="11"/>
      <c r="C26" s="11"/>
      <c r="D26" s="11"/>
      <c r="E26" s="11"/>
      <c r="F26" s="11"/>
      <c r="G26" s="11"/>
      <c r="H26" s="11"/>
      <c r="I26" s="17">
        <f t="shared" si="2"/>
        <v>0</v>
      </c>
      <c r="J26" s="11"/>
      <c r="K26" s="11"/>
      <c r="L26" s="11"/>
      <c r="M26" s="11"/>
      <c r="N26" s="11"/>
      <c r="O26" s="11"/>
      <c r="P26" s="11"/>
      <c r="Q26" s="17">
        <f t="shared" si="3"/>
        <v>0</v>
      </c>
      <c r="R26" s="17">
        <f t="shared" si="4"/>
        <v>0</v>
      </c>
      <c r="S26" s="11"/>
      <c r="T26" s="11"/>
      <c r="U26" s="11"/>
      <c r="V26" s="11"/>
      <c r="W26" s="11"/>
      <c r="X26" s="17">
        <f t="shared" si="5"/>
        <v>0</v>
      </c>
      <c r="Y26" s="23">
        <f t="shared" si="6"/>
        <v>0</v>
      </c>
      <c r="Z26" s="23">
        <f t="shared" si="7"/>
        <v>0</v>
      </c>
      <c r="AA26" s="11">
        <f t="shared" si="7"/>
        <v>0</v>
      </c>
      <c r="AB26" s="11">
        <f t="shared" si="7"/>
        <v>0</v>
      </c>
      <c r="AC26" s="11">
        <f t="shared" si="7"/>
        <v>0</v>
      </c>
      <c r="AD26" s="11">
        <f t="shared" si="7"/>
        <v>0</v>
      </c>
    </row>
    <row r="27" spans="1:30" ht="14.25">
      <c r="A27" s="10">
        <v>41995</v>
      </c>
      <c r="B27" s="11"/>
      <c r="C27" s="11"/>
      <c r="D27" s="11"/>
      <c r="E27" s="11"/>
      <c r="F27" s="11"/>
      <c r="G27" s="11"/>
      <c r="H27" s="11"/>
      <c r="I27" s="17">
        <f t="shared" si="2"/>
        <v>0</v>
      </c>
      <c r="J27" s="11"/>
      <c r="K27" s="11"/>
      <c r="L27" s="11"/>
      <c r="M27" s="11"/>
      <c r="N27" s="11"/>
      <c r="O27" s="11"/>
      <c r="P27" s="11"/>
      <c r="Q27" s="17">
        <f t="shared" si="3"/>
        <v>0</v>
      </c>
      <c r="R27" s="17">
        <f t="shared" si="4"/>
        <v>0</v>
      </c>
      <c r="S27" s="11"/>
      <c r="T27" s="11"/>
      <c r="U27" s="11"/>
      <c r="V27" s="11"/>
      <c r="W27" s="11"/>
      <c r="X27" s="17">
        <f t="shared" si="5"/>
        <v>0</v>
      </c>
      <c r="Y27" s="23">
        <f t="shared" si="6"/>
        <v>0</v>
      </c>
      <c r="Z27" s="23">
        <f t="shared" si="7"/>
        <v>0</v>
      </c>
      <c r="AA27" s="11">
        <f t="shared" si="7"/>
        <v>0</v>
      </c>
      <c r="AB27" s="11">
        <f t="shared" si="7"/>
        <v>0</v>
      </c>
      <c r="AC27" s="11">
        <f t="shared" si="7"/>
        <v>0</v>
      </c>
      <c r="AD27" s="11">
        <f t="shared" si="7"/>
        <v>0</v>
      </c>
    </row>
    <row r="28" spans="1:30" ht="14.25">
      <c r="A28" s="10">
        <v>41996</v>
      </c>
      <c r="B28" s="11"/>
      <c r="C28" s="11"/>
      <c r="D28" s="11"/>
      <c r="E28" s="11"/>
      <c r="F28" s="11"/>
      <c r="G28" s="11"/>
      <c r="H28" s="11"/>
      <c r="I28" s="17">
        <f t="shared" si="2"/>
        <v>0</v>
      </c>
      <c r="J28" s="11"/>
      <c r="K28" s="11"/>
      <c r="L28" s="11"/>
      <c r="M28" s="11"/>
      <c r="N28" s="11"/>
      <c r="O28" s="11"/>
      <c r="P28" s="11"/>
      <c r="Q28" s="17">
        <f t="shared" si="3"/>
        <v>0</v>
      </c>
      <c r="R28" s="17">
        <f t="shared" si="4"/>
        <v>0</v>
      </c>
      <c r="S28" s="11"/>
      <c r="T28" s="11"/>
      <c r="U28" s="11"/>
      <c r="V28" s="11"/>
      <c r="W28" s="11"/>
      <c r="X28" s="17">
        <f t="shared" si="5"/>
        <v>0</v>
      </c>
      <c r="Y28" s="23">
        <f t="shared" si="6"/>
        <v>0</v>
      </c>
      <c r="Z28" s="23">
        <f t="shared" si="7"/>
        <v>0</v>
      </c>
      <c r="AA28" s="11">
        <f t="shared" si="7"/>
        <v>0</v>
      </c>
      <c r="AB28" s="11">
        <f t="shared" si="7"/>
        <v>0</v>
      </c>
      <c r="AC28" s="11">
        <f t="shared" si="7"/>
        <v>0</v>
      </c>
      <c r="AD28" s="11">
        <f t="shared" si="7"/>
        <v>0</v>
      </c>
    </row>
    <row r="29" spans="1:30" ht="14.25">
      <c r="A29" s="10">
        <v>41997</v>
      </c>
      <c r="B29" s="11"/>
      <c r="C29" s="11"/>
      <c r="D29" s="11"/>
      <c r="E29" s="11"/>
      <c r="F29" s="11"/>
      <c r="G29" s="11"/>
      <c r="H29" s="11"/>
      <c r="I29" s="17">
        <f t="shared" si="2"/>
        <v>0</v>
      </c>
      <c r="J29" s="11"/>
      <c r="K29" s="11"/>
      <c r="L29" s="11"/>
      <c r="M29" s="11"/>
      <c r="N29" s="11"/>
      <c r="O29" s="11"/>
      <c r="P29" s="11"/>
      <c r="Q29" s="17">
        <f t="shared" si="3"/>
        <v>0</v>
      </c>
      <c r="R29" s="17">
        <f t="shared" si="4"/>
        <v>0</v>
      </c>
      <c r="S29" s="11"/>
      <c r="T29" s="11"/>
      <c r="U29" s="11"/>
      <c r="V29" s="11"/>
      <c r="W29" s="11"/>
      <c r="X29" s="17">
        <f t="shared" si="5"/>
        <v>0</v>
      </c>
      <c r="Y29" s="23">
        <f t="shared" si="6"/>
        <v>0</v>
      </c>
      <c r="Z29" s="23">
        <f t="shared" si="7"/>
        <v>0</v>
      </c>
      <c r="AA29" s="11">
        <f t="shared" si="7"/>
        <v>0</v>
      </c>
      <c r="AB29" s="11">
        <f t="shared" si="7"/>
        <v>0</v>
      </c>
      <c r="AC29" s="11">
        <f t="shared" si="7"/>
        <v>0</v>
      </c>
      <c r="AD29" s="11">
        <f t="shared" si="7"/>
        <v>0</v>
      </c>
    </row>
    <row r="30" spans="1:30" ht="14.25">
      <c r="A30" s="10">
        <v>41998</v>
      </c>
      <c r="B30" s="11"/>
      <c r="C30" s="11"/>
      <c r="D30" s="11"/>
      <c r="E30" s="11"/>
      <c r="F30" s="11"/>
      <c r="G30" s="11"/>
      <c r="H30" s="11"/>
      <c r="I30" s="17">
        <f t="shared" si="2"/>
        <v>0</v>
      </c>
      <c r="J30" s="11"/>
      <c r="K30" s="11"/>
      <c r="L30" s="11"/>
      <c r="M30" s="11"/>
      <c r="N30" s="11"/>
      <c r="O30" s="11"/>
      <c r="P30" s="11"/>
      <c r="Q30" s="17">
        <f t="shared" si="3"/>
        <v>0</v>
      </c>
      <c r="R30" s="17">
        <f t="shared" si="4"/>
        <v>0</v>
      </c>
      <c r="S30" s="11"/>
      <c r="T30" s="11"/>
      <c r="U30" s="11"/>
      <c r="V30" s="11"/>
      <c r="W30" s="11"/>
      <c r="X30" s="17">
        <f t="shared" si="5"/>
        <v>0</v>
      </c>
      <c r="Y30" s="23">
        <f t="shared" si="6"/>
        <v>0</v>
      </c>
      <c r="Z30" s="23">
        <f t="shared" si="7"/>
        <v>0</v>
      </c>
      <c r="AA30" s="11">
        <f t="shared" si="7"/>
        <v>0</v>
      </c>
      <c r="AB30" s="11">
        <f t="shared" si="7"/>
        <v>0</v>
      </c>
      <c r="AC30" s="11">
        <f t="shared" si="7"/>
        <v>0</v>
      </c>
      <c r="AD30" s="11">
        <f t="shared" si="7"/>
        <v>0</v>
      </c>
    </row>
    <row r="31" spans="1:30" ht="14.25">
      <c r="A31" s="10">
        <v>41999</v>
      </c>
      <c r="B31" s="11"/>
      <c r="C31" s="11"/>
      <c r="D31" s="11"/>
      <c r="E31" s="11"/>
      <c r="F31" s="11"/>
      <c r="G31" s="11"/>
      <c r="H31" s="11"/>
      <c r="I31" s="17">
        <f t="shared" si="2"/>
        <v>0</v>
      </c>
      <c r="J31" s="11"/>
      <c r="K31" s="11"/>
      <c r="L31" s="11"/>
      <c r="M31" s="11"/>
      <c r="N31" s="11"/>
      <c r="O31" s="11"/>
      <c r="P31" s="11"/>
      <c r="Q31" s="17">
        <f t="shared" si="3"/>
        <v>0</v>
      </c>
      <c r="R31" s="17">
        <f t="shared" si="4"/>
        <v>0</v>
      </c>
      <c r="S31" s="11"/>
      <c r="T31" s="11"/>
      <c r="U31" s="11"/>
      <c r="V31" s="11"/>
      <c r="W31" s="11"/>
      <c r="X31" s="17">
        <f t="shared" si="5"/>
        <v>0</v>
      </c>
      <c r="Y31" s="23">
        <f t="shared" si="6"/>
        <v>0</v>
      </c>
      <c r="Z31" s="23">
        <f t="shared" si="7"/>
        <v>0</v>
      </c>
      <c r="AA31" s="11">
        <f t="shared" si="7"/>
        <v>0</v>
      </c>
      <c r="AB31" s="11">
        <f t="shared" si="7"/>
        <v>0</v>
      </c>
      <c r="AC31" s="11">
        <f t="shared" si="7"/>
        <v>0</v>
      </c>
      <c r="AD31" s="11">
        <f t="shared" si="7"/>
        <v>0</v>
      </c>
    </row>
    <row r="32" spans="1:30" ht="14.25">
      <c r="A32" s="10">
        <v>42000</v>
      </c>
      <c r="B32" s="11"/>
      <c r="C32" s="11"/>
      <c r="D32" s="11"/>
      <c r="E32" s="11"/>
      <c r="F32" s="11"/>
      <c r="G32" s="11"/>
      <c r="H32" s="11"/>
      <c r="I32" s="17">
        <f t="shared" si="2"/>
        <v>0</v>
      </c>
      <c r="J32" s="11"/>
      <c r="K32" s="11"/>
      <c r="L32" s="11"/>
      <c r="M32" s="11"/>
      <c r="N32" s="11"/>
      <c r="O32" s="11"/>
      <c r="P32" s="11"/>
      <c r="Q32" s="17">
        <f t="shared" si="3"/>
        <v>0</v>
      </c>
      <c r="R32" s="17">
        <f t="shared" si="4"/>
        <v>0</v>
      </c>
      <c r="S32" s="11"/>
      <c r="T32" s="11"/>
      <c r="U32" s="11"/>
      <c r="V32" s="11"/>
      <c r="W32" s="11"/>
      <c r="X32" s="17">
        <f t="shared" si="5"/>
        <v>0</v>
      </c>
      <c r="Y32" s="23">
        <f t="shared" si="6"/>
        <v>0</v>
      </c>
      <c r="Z32" s="23">
        <f t="shared" si="7"/>
        <v>0</v>
      </c>
      <c r="AA32" s="11">
        <f t="shared" si="7"/>
        <v>0</v>
      </c>
      <c r="AB32" s="11">
        <f t="shared" si="7"/>
        <v>0</v>
      </c>
      <c r="AC32" s="11">
        <f t="shared" si="7"/>
        <v>0</v>
      </c>
      <c r="AD32" s="11">
        <f t="shared" si="7"/>
        <v>0</v>
      </c>
    </row>
    <row r="33" spans="1:30" ht="14.25">
      <c r="A33" s="10">
        <v>42001</v>
      </c>
      <c r="B33" s="11"/>
      <c r="C33" s="11"/>
      <c r="D33" s="11"/>
      <c r="E33" s="11"/>
      <c r="F33" s="11"/>
      <c r="G33" s="11"/>
      <c r="H33" s="11"/>
      <c r="I33" s="17">
        <f t="shared" si="2"/>
        <v>0</v>
      </c>
      <c r="J33" s="11"/>
      <c r="K33" s="11"/>
      <c r="L33" s="11"/>
      <c r="M33" s="11"/>
      <c r="N33" s="11"/>
      <c r="O33" s="11"/>
      <c r="P33" s="11"/>
      <c r="Q33" s="17">
        <f t="shared" si="3"/>
        <v>0</v>
      </c>
      <c r="R33" s="17">
        <f t="shared" si="4"/>
        <v>0</v>
      </c>
      <c r="S33" s="11"/>
      <c r="T33" s="11"/>
      <c r="U33" s="11"/>
      <c r="V33" s="11"/>
      <c r="W33" s="11"/>
      <c r="X33" s="17">
        <f t="shared" si="5"/>
        <v>0</v>
      </c>
      <c r="Y33" s="23">
        <f t="shared" si="6"/>
        <v>0</v>
      </c>
      <c r="Z33" s="23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</row>
    <row r="34" spans="1:30" ht="14.25">
      <c r="A34" s="10">
        <v>42002</v>
      </c>
      <c r="B34" s="13"/>
      <c r="C34" s="13"/>
      <c r="D34" s="13"/>
      <c r="E34" s="13"/>
      <c r="F34" s="13"/>
      <c r="G34" s="13"/>
      <c r="H34" s="13"/>
      <c r="I34" s="17">
        <f t="shared" si="2"/>
        <v>0</v>
      </c>
      <c r="J34" s="13"/>
      <c r="K34" s="13"/>
      <c r="L34" s="13"/>
      <c r="M34" s="13"/>
      <c r="N34" s="13"/>
      <c r="O34" s="13"/>
      <c r="P34" s="13"/>
      <c r="Q34" s="17">
        <f t="shared" si="3"/>
        <v>0</v>
      </c>
      <c r="R34" s="17">
        <f t="shared" si="4"/>
        <v>0</v>
      </c>
      <c r="S34" s="11"/>
      <c r="T34" s="11"/>
      <c r="U34" s="11"/>
      <c r="V34" s="11"/>
      <c r="W34" s="11"/>
      <c r="X34" s="17">
        <f t="shared" si="5"/>
        <v>0</v>
      </c>
      <c r="Y34" s="23">
        <f t="shared" si="6"/>
        <v>0</v>
      </c>
      <c r="Z34" s="23">
        <f t="shared" si="7"/>
        <v>0</v>
      </c>
      <c r="AA34" s="11">
        <f t="shared" si="7"/>
        <v>0</v>
      </c>
      <c r="AB34" s="11">
        <f t="shared" si="7"/>
        <v>0</v>
      </c>
      <c r="AC34" s="11">
        <f t="shared" si="7"/>
        <v>0</v>
      </c>
      <c r="AD34" s="11">
        <f t="shared" si="7"/>
        <v>0</v>
      </c>
    </row>
    <row r="35" spans="1:30" ht="14.25">
      <c r="A35" s="10">
        <v>42003</v>
      </c>
      <c r="B35" s="13"/>
      <c r="C35" s="13"/>
      <c r="D35" s="13"/>
      <c r="E35" s="13"/>
      <c r="F35" s="13"/>
      <c r="G35" s="13"/>
      <c r="H35" s="13"/>
      <c r="I35" s="17">
        <f t="shared" si="2"/>
        <v>0</v>
      </c>
      <c r="J35" s="13"/>
      <c r="K35" s="13"/>
      <c r="L35" s="13"/>
      <c r="M35" s="13"/>
      <c r="N35" s="13"/>
      <c r="O35" s="13"/>
      <c r="P35" s="13"/>
      <c r="Q35" s="17">
        <f t="shared" si="3"/>
        <v>0</v>
      </c>
      <c r="R35" s="17">
        <f t="shared" si="4"/>
        <v>0</v>
      </c>
      <c r="S35" s="11"/>
      <c r="T35" s="11"/>
      <c r="U35" s="11"/>
      <c r="V35" s="11"/>
      <c r="W35" s="11"/>
      <c r="X35" s="17">
        <f t="shared" si="5"/>
        <v>0</v>
      </c>
      <c r="Y35" s="23">
        <f t="shared" si="6"/>
        <v>0</v>
      </c>
      <c r="Z35" s="23">
        <f t="shared" si="7"/>
        <v>0</v>
      </c>
      <c r="AA35" s="11">
        <f t="shared" si="7"/>
        <v>0</v>
      </c>
      <c r="AB35" s="11">
        <f t="shared" si="7"/>
        <v>0</v>
      </c>
      <c r="AC35" s="11">
        <f t="shared" si="7"/>
        <v>0</v>
      </c>
      <c r="AD35" s="11">
        <f t="shared" si="7"/>
        <v>0</v>
      </c>
    </row>
    <row r="36" spans="1:30" ht="14.25">
      <c r="A36" s="10">
        <v>42004</v>
      </c>
      <c r="B36" s="13"/>
      <c r="C36" s="13"/>
      <c r="D36" s="13"/>
      <c r="E36" s="13"/>
      <c r="F36" s="13"/>
      <c r="G36" s="13"/>
      <c r="H36" s="13"/>
      <c r="I36" s="17">
        <f t="shared" si="2"/>
        <v>0</v>
      </c>
      <c r="J36" s="13"/>
      <c r="K36" s="13"/>
      <c r="L36" s="13"/>
      <c r="M36" s="13"/>
      <c r="N36" s="13"/>
      <c r="O36" s="13"/>
      <c r="P36" s="13"/>
      <c r="Q36" s="17">
        <f t="shared" si="3"/>
        <v>0</v>
      </c>
      <c r="R36" s="17">
        <f t="shared" si="4"/>
        <v>0</v>
      </c>
      <c r="S36" s="13"/>
      <c r="T36" s="13"/>
      <c r="U36" s="13"/>
      <c r="V36" s="13"/>
      <c r="W36" s="13"/>
      <c r="X36" s="17">
        <f t="shared" si="5"/>
        <v>0</v>
      </c>
      <c r="Y36" s="23">
        <f t="shared" si="6"/>
        <v>0</v>
      </c>
      <c r="Z36" s="23">
        <f t="shared" si="7"/>
        <v>0</v>
      </c>
      <c r="AA36" s="11">
        <f t="shared" si="7"/>
        <v>0</v>
      </c>
      <c r="AB36" s="11">
        <f t="shared" si="7"/>
        <v>0</v>
      </c>
      <c r="AC36" s="11">
        <f t="shared" si="7"/>
        <v>0</v>
      </c>
      <c r="AD36" s="11">
        <f t="shared" si="7"/>
        <v>0</v>
      </c>
    </row>
    <row r="37" spans="1:30" ht="14.25">
      <c r="A37" s="14" t="s">
        <v>16</v>
      </c>
      <c r="B37" s="15">
        <f t="shared" ref="B37:AD37" si="13">SUM(B6:B35)</f>
        <v>1039</v>
      </c>
      <c r="C37" s="15">
        <f t="shared" si="13"/>
        <v>840</v>
      </c>
      <c r="D37" s="15">
        <f t="shared" si="13"/>
        <v>565</v>
      </c>
      <c r="E37" s="15">
        <f t="shared" si="13"/>
        <v>628</v>
      </c>
      <c r="F37" s="15">
        <f t="shared" si="13"/>
        <v>595</v>
      </c>
      <c r="G37" s="15">
        <f t="shared" si="13"/>
        <v>91</v>
      </c>
      <c r="H37" s="15">
        <f t="shared" si="13"/>
        <v>0</v>
      </c>
      <c r="I37" s="15">
        <f t="shared" si="13"/>
        <v>1879</v>
      </c>
      <c r="J37" s="15">
        <f t="shared" si="13"/>
        <v>573</v>
      </c>
      <c r="K37" s="15">
        <f t="shared" si="13"/>
        <v>824</v>
      </c>
      <c r="L37" s="15">
        <f t="shared" si="13"/>
        <v>1348</v>
      </c>
      <c r="M37" s="15">
        <f t="shared" si="13"/>
        <v>0</v>
      </c>
      <c r="N37" s="15">
        <f t="shared" si="13"/>
        <v>2</v>
      </c>
      <c r="O37" s="15">
        <f t="shared" si="13"/>
        <v>29</v>
      </c>
      <c r="P37" s="15">
        <f t="shared" si="13"/>
        <v>18</v>
      </c>
      <c r="Q37" s="15">
        <f t="shared" si="13"/>
        <v>1397</v>
      </c>
      <c r="R37" s="17">
        <f t="shared" si="4"/>
        <v>3276</v>
      </c>
      <c r="S37" s="15">
        <f t="shared" si="13"/>
        <v>2115</v>
      </c>
      <c r="T37" s="15">
        <f t="shared" si="13"/>
        <v>628</v>
      </c>
      <c r="U37" s="15">
        <f t="shared" si="13"/>
        <v>631</v>
      </c>
      <c r="V37" s="15">
        <f t="shared" si="13"/>
        <v>218</v>
      </c>
      <c r="W37" s="15">
        <f t="shared" si="13"/>
        <v>360</v>
      </c>
      <c r="X37" s="15">
        <f t="shared" si="13"/>
        <v>3952</v>
      </c>
      <c r="Y37" s="24">
        <f t="shared" si="13"/>
        <v>-676</v>
      </c>
      <c r="Z37" s="24">
        <f t="shared" si="13"/>
        <v>-202</v>
      </c>
      <c r="AA37" s="25">
        <f t="shared" si="13"/>
        <v>0</v>
      </c>
      <c r="AB37" s="25">
        <f t="shared" si="13"/>
        <v>-34</v>
      </c>
      <c r="AC37" s="25">
        <f t="shared" si="13"/>
        <v>-98</v>
      </c>
      <c r="AD37" s="25">
        <f t="shared" si="13"/>
        <v>-342</v>
      </c>
    </row>
  </sheetData>
  <mergeCells count="8">
    <mergeCell ref="A1:Y1"/>
    <mergeCell ref="B3:Q3"/>
    <mergeCell ref="B4:I4"/>
    <mergeCell ref="J4:Q4"/>
    <mergeCell ref="A3:A5"/>
    <mergeCell ref="R3:R4"/>
    <mergeCell ref="S3:X4"/>
    <mergeCell ref="Y3:AD4"/>
  </mergeCells>
  <phoneticPr fontId="15" type="noConversion"/>
  <pageMargins left="0.69791666666666696" right="0.697916666666666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>
      <selection activeCell="D2" sqref="D2"/>
    </sheetView>
  </sheetViews>
  <sheetFormatPr defaultColWidth="8.75" defaultRowHeight="13.5"/>
  <cols>
    <col min="2" max="2" width="13.75" customWidth="1"/>
    <col min="3" max="3" width="14.625" customWidth="1"/>
    <col min="4" max="4" width="14.125" customWidth="1"/>
    <col min="10" max="10" width="21.625" customWidth="1"/>
    <col min="11" max="11" width="11.875" customWidth="1"/>
    <col min="12" max="12" width="11.375" customWidth="1"/>
    <col min="13" max="13" width="13.375" customWidth="1"/>
  </cols>
  <sheetData>
    <row r="1" spans="1:32" ht="22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9"/>
      <c r="AC1" s="19"/>
      <c r="AD1" s="19"/>
      <c r="AE1" s="19"/>
      <c r="AF1" s="19"/>
    </row>
    <row r="2" spans="1:3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0"/>
      <c r="AA2" s="21" t="s">
        <v>1</v>
      </c>
      <c r="AB2" s="19"/>
      <c r="AC2" s="19"/>
      <c r="AD2" s="19"/>
      <c r="AE2" s="19"/>
      <c r="AF2" s="19"/>
    </row>
    <row r="3" spans="1:32" ht="16.5" customHeight="1">
      <c r="A3" s="30" t="s">
        <v>2</v>
      </c>
      <c r="B3" s="43" t="s">
        <v>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33" t="s">
        <v>4</v>
      </c>
      <c r="U3" s="35" t="s">
        <v>5</v>
      </c>
      <c r="V3" s="36"/>
      <c r="W3" s="36"/>
      <c r="X3" s="36"/>
      <c r="Y3" s="36"/>
      <c r="Z3" s="37"/>
      <c r="AA3" s="41" t="s">
        <v>6</v>
      </c>
      <c r="AB3" s="42"/>
      <c r="AC3" s="42"/>
      <c r="AD3" s="42"/>
      <c r="AE3" s="42"/>
      <c r="AF3" s="42"/>
    </row>
    <row r="4" spans="1:32">
      <c r="A4" s="31"/>
      <c r="B4" s="46" t="s">
        <v>7</v>
      </c>
      <c r="C4" s="47"/>
      <c r="D4" s="47"/>
      <c r="E4" s="47"/>
      <c r="F4" s="47"/>
      <c r="G4" s="47"/>
      <c r="H4" s="47"/>
      <c r="I4" s="47"/>
      <c r="J4" s="48"/>
      <c r="K4" s="49" t="s">
        <v>8</v>
      </c>
      <c r="L4" s="50"/>
      <c r="M4" s="50"/>
      <c r="N4" s="50"/>
      <c r="O4" s="50"/>
      <c r="P4" s="50"/>
      <c r="Q4" s="50"/>
      <c r="R4" s="50"/>
      <c r="S4" s="51"/>
      <c r="T4" s="34"/>
      <c r="U4" s="38"/>
      <c r="V4" s="39"/>
      <c r="W4" s="39"/>
      <c r="X4" s="39"/>
      <c r="Y4" s="39"/>
      <c r="Z4" s="40"/>
      <c r="AA4" s="38"/>
      <c r="AB4" s="39"/>
      <c r="AC4" s="39"/>
      <c r="AD4" s="39"/>
      <c r="AE4" s="39"/>
      <c r="AF4" s="39"/>
    </row>
    <row r="5" spans="1:32">
      <c r="A5" s="32"/>
      <c r="B5" s="8" t="s">
        <v>17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8" t="s">
        <v>17</v>
      </c>
      <c r="L5" s="9" t="s">
        <v>9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9" t="s">
        <v>16</v>
      </c>
      <c r="T5" s="16" t="s">
        <v>16</v>
      </c>
      <c r="U5" s="9" t="s">
        <v>11</v>
      </c>
      <c r="V5" s="9" t="s">
        <v>12</v>
      </c>
      <c r="W5" s="9" t="s">
        <v>13</v>
      </c>
      <c r="X5" s="9" t="s">
        <v>14</v>
      </c>
      <c r="Y5" s="9" t="s">
        <v>15</v>
      </c>
      <c r="Z5" s="9" t="s">
        <v>16</v>
      </c>
      <c r="AA5" s="22" t="s">
        <v>16</v>
      </c>
      <c r="AB5" s="22" t="s">
        <v>11</v>
      </c>
      <c r="AC5" s="11" t="s">
        <v>12</v>
      </c>
      <c r="AD5" s="11" t="s">
        <v>13</v>
      </c>
      <c r="AE5" s="11" t="s">
        <v>14</v>
      </c>
      <c r="AF5" s="11" t="s">
        <v>15</v>
      </c>
    </row>
    <row r="6" spans="1:32" ht="14.25">
      <c r="A6" s="10">
        <v>41974</v>
      </c>
      <c r="B6" s="10"/>
      <c r="C6" s="11">
        <v>58</v>
      </c>
      <c r="D6" s="11">
        <v>42</v>
      </c>
      <c r="E6" s="11">
        <v>30</v>
      </c>
      <c r="F6" s="11">
        <v>34</v>
      </c>
      <c r="G6" s="11">
        <v>31</v>
      </c>
      <c r="H6" s="11">
        <v>5</v>
      </c>
      <c r="I6" s="11">
        <v>0</v>
      </c>
      <c r="J6" s="17">
        <f>C6+D6</f>
        <v>100</v>
      </c>
      <c r="K6" s="17"/>
      <c r="L6" s="11">
        <v>27</v>
      </c>
      <c r="M6" s="11">
        <v>46</v>
      </c>
      <c r="N6" s="11">
        <v>61</v>
      </c>
      <c r="O6" s="11">
        <v>0</v>
      </c>
      <c r="P6" s="11">
        <v>1</v>
      </c>
      <c r="Q6" s="11">
        <v>3</v>
      </c>
      <c r="R6" s="11">
        <v>8</v>
      </c>
      <c r="S6" s="17">
        <f>L6+M6</f>
        <v>73</v>
      </c>
      <c r="T6" s="17">
        <f>S6+J6</f>
        <v>173</v>
      </c>
      <c r="U6" s="11">
        <f>N6+E6+15</f>
        <v>106</v>
      </c>
      <c r="V6" s="11">
        <f t="shared" ref="V6:V23" si="0">O6+F6</f>
        <v>34</v>
      </c>
      <c r="W6" s="11">
        <f>P6+G6+1</f>
        <v>33</v>
      </c>
      <c r="X6" s="11">
        <f>Q6+H6+4</f>
        <v>12</v>
      </c>
      <c r="Y6" s="11">
        <f>R6+I6+12</f>
        <v>20</v>
      </c>
      <c r="Z6" s="17">
        <f>SUM(U6:Y6)</f>
        <v>205</v>
      </c>
      <c r="AA6" s="23">
        <f>J6+S6-Z6</f>
        <v>-32</v>
      </c>
      <c r="AB6" s="23">
        <f t="shared" ref="AB6:AB36" si="1">-U6+N6+E6</f>
        <v>-15</v>
      </c>
      <c r="AC6" s="11">
        <f t="shared" ref="AC6:AC36" si="2">-V6+O6+F6</f>
        <v>0</v>
      </c>
      <c r="AD6" s="11">
        <f t="shared" ref="AD6:AD36" si="3">-W6+P6+G6</f>
        <v>-1</v>
      </c>
      <c r="AE6" s="11">
        <f t="shared" ref="AE6:AE36" si="4">-X6+Q6+H6</f>
        <v>-4</v>
      </c>
      <c r="AF6" s="11">
        <f t="shared" ref="AF6:AF36" si="5">-Y6+R6+I6</f>
        <v>-12</v>
      </c>
    </row>
    <row r="7" spans="1:32" ht="14.25">
      <c r="A7" s="10">
        <v>41975</v>
      </c>
      <c r="B7" s="10"/>
      <c r="C7" s="9">
        <v>62</v>
      </c>
      <c r="D7" s="9">
        <v>46</v>
      </c>
      <c r="E7" s="9">
        <v>32</v>
      </c>
      <c r="F7" s="9">
        <v>35</v>
      </c>
      <c r="G7" s="9">
        <v>36</v>
      </c>
      <c r="H7" s="9">
        <v>5</v>
      </c>
      <c r="I7" s="9">
        <v>0</v>
      </c>
      <c r="J7" s="17">
        <f t="shared" ref="J7:J36" si="6">C7+D7</f>
        <v>108</v>
      </c>
      <c r="K7" s="17"/>
      <c r="L7" s="9">
        <v>25</v>
      </c>
      <c r="M7" s="9">
        <v>46</v>
      </c>
      <c r="N7" s="9">
        <v>59</v>
      </c>
      <c r="O7" s="9">
        <v>0</v>
      </c>
      <c r="P7" s="9">
        <v>1</v>
      </c>
      <c r="Q7" s="9">
        <v>3</v>
      </c>
      <c r="R7" s="9">
        <v>8</v>
      </c>
      <c r="S7" s="17">
        <f t="shared" ref="S7:S36" si="7">L7+M7</f>
        <v>71</v>
      </c>
      <c r="T7" s="17">
        <f t="shared" ref="T7:T37" si="8">S7+J7</f>
        <v>179</v>
      </c>
      <c r="U7" s="11">
        <f>N7+E7+22</f>
        <v>113</v>
      </c>
      <c r="V7" s="11">
        <f t="shared" si="0"/>
        <v>35</v>
      </c>
      <c r="W7" s="11">
        <f>P7+G7+1</f>
        <v>38</v>
      </c>
      <c r="X7" s="11">
        <f>Q7+H7+4</f>
        <v>12</v>
      </c>
      <c r="Y7" s="11">
        <f>R7+I7+12</f>
        <v>20</v>
      </c>
      <c r="Z7" s="17">
        <f t="shared" ref="Z7:Z36" si="9">SUM(U7:Y7)</f>
        <v>218</v>
      </c>
      <c r="AA7" s="23">
        <f t="shared" ref="AA7:AA36" si="10">J7+S7-Z7</f>
        <v>-39</v>
      </c>
      <c r="AB7" s="23">
        <f t="shared" si="1"/>
        <v>-22</v>
      </c>
      <c r="AC7" s="11">
        <f t="shared" si="2"/>
        <v>0</v>
      </c>
      <c r="AD7" s="11">
        <f t="shared" si="3"/>
        <v>-1</v>
      </c>
      <c r="AE7" s="11">
        <f t="shared" si="4"/>
        <v>-4</v>
      </c>
      <c r="AF7" s="11">
        <f t="shared" si="5"/>
        <v>-12</v>
      </c>
    </row>
    <row r="8" spans="1:32" ht="14.25">
      <c r="A8" s="10">
        <v>41976</v>
      </c>
      <c r="B8" s="10"/>
      <c r="C8" s="9">
        <v>65</v>
      </c>
      <c r="D8" s="9">
        <v>45</v>
      </c>
      <c r="E8" s="9">
        <v>34</v>
      </c>
      <c r="F8" s="9">
        <v>37</v>
      </c>
      <c r="G8" s="9">
        <v>34</v>
      </c>
      <c r="H8" s="9">
        <v>5</v>
      </c>
      <c r="I8" s="9">
        <v>0</v>
      </c>
      <c r="J8" s="17">
        <f t="shared" si="6"/>
        <v>110</v>
      </c>
      <c r="K8" s="17"/>
      <c r="L8" s="9">
        <v>24</v>
      </c>
      <c r="M8" s="9">
        <v>42</v>
      </c>
      <c r="N8" s="9">
        <v>63</v>
      </c>
      <c r="O8" s="9">
        <v>0</v>
      </c>
      <c r="P8" s="9">
        <v>0</v>
      </c>
      <c r="Q8" s="9">
        <v>1</v>
      </c>
      <c r="R8" s="9">
        <v>2</v>
      </c>
      <c r="S8" s="17">
        <f t="shared" si="7"/>
        <v>66</v>
      </c>
      <c r="T8" s="17">
        <f t="shared" si="8"/>
        <v>176</v>
      </c>
      <c r="U8" s="11">
        <f>N8+E8+23</f>
        <v>120</v>
      </c>
      <c r="V8" s="11">
        <f t="shared" si="0"/>
        <v>37</v>
      </c>
      <c r="W8" s="11">
        <f t="shared" ref="W8:W23" si="11">P8+G8+2</f>
        <v>36</v>
      </c>
      <c r="X8" s="11">
        <f t="shared" ref="X8:X11" si="12">Q8+H8+6</f>
        <v>12</v>
      </c>
      <c r="Y8" s="11">
        <f>R8+I8+18</f>
        <v>20</v>
      </c>
      <c r="Z8" s="17">
        <f t="shared" si="9"/>
        <v>225</v>
      </c>
      <c r="AA8" s="23">
        <f t="shared" si="10"/>
        <v>-49</v>
      </c>
      <c r="AB8" s="23">
        <f t="shared" si="1"/>
        <v>-23</v>
      </c>
      <c r="AC8" s="11">
        <f t="shared" si="2"/>
        <v>0</v>
      </c>
      <c r="AD8" s="11">
        <f t="shared" si="3"/>
        <v>-2</v>
      </c>
      <c r="AE8" s="11">
        <f t="shared" si="4"/>
        <v>-6</v>
      </c>
      <c r="AF8" s="11">
        <f t="shared" si="5"/>
        <v>-18</v>
      </c>
    </row>
    <row r="9" spans="1:32" ht="14.25">
      <c r="A9" s="10">
        <v>41977</v>
      </c>
      <c r="B9" s="10"/>
      <c r="C9" s="9">
        <v>63</v>
      </c>
      <c r="D9" s="9">
        <v>44</v>
      </c>
      <c r="E9" s="9">
        <v>32</v>
      </c>
      <c r="F9" s="9">
        <v>38</v>
      </c>
      <c r="G9" s="9">
        <v>32</v>
      </c>
      <c r="H9" s="9">
        <v>5</v>
      </c>
      <c r="I9" s="9">
        <v>0</v>
      </c>
      <c r="J9" s="17">
        <f t="shared" si="6"/>
        <v>107</v>
      </c>
      <c r="K9" s="17"/>
      <c r="L9" s="11">
        <v>27</v>
      </c>
      <c r="M9" s="11">
        <v>44</v>
      </c>
      <c r="N9" s="11">
        <v>70</v>
      </c>
      <c r="O9" s="11">
        <v>0</v>
      </c>
      <c r="P9" s="11">
        <v>0</v>
      </c>
      <c r="Q9" s="11">
        <v>1</v>
      </c>
      <c r="R9" s="11">
        <v>0</v>
      </c>
      <c r="S9" s="17">
        <f t="shared" si="7"/>
        <v>71</v>
      </c>
      <c r="T9" s="17">
        <f t="shared" si="8"/>
        <v>178</v>
      </c>
      <c r="U9" s="11">
        <f>N9+E9+16</f>
        <v>118</v>
      </c>
      <c r="V9" s="11">
        <f t="shared" si="0"/>
        <v>38</v>
      </c>
      <c r="W9" s="11">
        <f t="shared" si="11"/>
        <v>34</v>
      </c>
      <c r="X9" s="11">
        <f t="shared" si="12"/>
        <v>12</v>
      </c>
      <c r="Y9" s="11">
        <f t="shared" ref="Y9:Y23" si="13">R9+I9+20</f>
        <v>20</v>
      </c>
      <c r="Z9" s="17">
        <f t="shared" si="9"/>
        <v>222</v>
      </c>
      <c r="AA9" s="23">
        <f t="shared" si="10"/>
        <v>-44</v>
      </c>
      <c r="AB9" s="23">
        <f t="shared" si="1"/>
        <v>-16</v>
      </c>
      <c r="AC9" s="11">
        <f t="shared" si="2"/>
        <v>0</v>
      </c>
      <c r="AD9" s="11">
        <f t="shared" si="3"/>
        <v>-2</v>
      </c>
      <c r="AE9" s="11">
        <f t="shared" si="4"/>
        <v>-6</v>
      </c>
      <c r="AF9" s="11">
        <f t="shared" si="5"/>
        <v>-20</v>
      </c>
    </row>
    <row r="10" spans="1:32" ht="14.25">
      <c r="A10" s="10">
        <v>41978</v>
      </c>
      <c r="B10" s="10"/>
      <c r="C10" s="11">
        <v>65</v>
      </c>
      <c r="D10" s="11">
        <v>43</v>
      </c>
      <c r="E10" s="11">
        <v>32</v>
      </c>
      <c r="F10" s="11">
        <v>38</v>
      </c>
      <c r="G10" s="11">
        <v>33</v>
      </c>
      <c r="H10" s="11">
        <v>5</v>
      </c>
      <c r="I10" s="11">
        <v>0</v>
      </c>
      <c r="J10" s="17">
        <f t="shared" si="6"/>
        <v>108</v>
      </c>
      <c r="K10" s="17"/>
      <c r="L10" s="11">
        <v>33</v>
      </c>
      <c r="M10" s="11">
        <v>45</v>
      </c>
      <c r="N10" s="11">
        <v>77</v>
      </c>
      <c r="O10" s="11">
        <v>0</v>
      </c>
      <c r="P10" s="11">
        <v>0</v>
      </c>
      <c r="Q10" s="11">
        <v>1</v>
      </c>
      <c r="R10" s="11">
        <v>0</v>
      </c>
      <c r="S10" s="17">
        <f t="shared" si="7"/>
        <v>78</v>
      </c>
      <c r="T10" s="17">
        <f t="shared" si="8"/>
        <v>186</v>
      </c>
      <c r="U10" s="11">
        <f>N10+E10+9</f>
        <v>118</v>
      </c>
      <c r="V10" s="11">
        <f t="shared" si="0"/>
        <v>38</v>
      </c>
      <c r="W10" s="11">
        <f t="shared" si="11"/>
        <v>35</v>
      </c>
      <c r="X10" s="11">
        <f>Q10+H10+7</f>
        <v>13</v>
      </c>
      <c r="Y10" s="11">
        <f t="shared" si="13"/>
        <v>20</v>
      </c>
      <c r="Z10" s="17">
        <f t="shared" si="9"/>
        <v>224</v>
      </c>
      <c r="AA10" s="23">
        <f t="shared" si="10"/>
        <v>-38</v>
      </c>
      <c r="AB10" s="23">
        <f t="shared" si="1"/>
        <v>-9</v>
      </c>
      <c r="AC10" s="11">
        <f t="shared" si="2"/>
        <v>0</v>
      </c>
      <c r="AD10" s="11">
        <f t="shared" si="3"/>
        <v>-2</v>
      </c>
      <c r="AE10" s="11">
        <f t="shared" si="4"/>
        <v>-7</v>
      </c>
      <c r="AF10" s="11">
        <f t="shared" si="5"/>
        <v>-20</v>
      </c>
    </row>
    <row r="11" spans="1:32" ht="14.25">
      <c r="A11" s="10">
        <v>41979</v>
      </c>
      <c r="B11" s="10"/>
      <c r="C11" s="11">
        <v>65</v>
      </c>
      <c r="D11" s="11">
        <v>42</v>
      </c>
      <c r="E11" s="11">
        <v>32</v>
      </c>
      <c r="F11" s="11">
        <v>34</v>
      </c>
      <c r="G11" s="11">
        <v>36</v>
      </c>
      <c r="H11" s="11">
        <v>5</v>
      </c>
      <c r="I11" s="11">
        <v>0</v>
      </c>
      <c r="J11" s="17">
        <f t="shared" si="6"/>
        <v>107</v>
      </c>
      <c r="K11" s="17"/>
      <c r="L11" s="11">
        <v>24</v>
      </c>
      <c r="M11" s="11">
        <v>49</v>
      </c>
      <c r="N11" s="11">
        <v>72</v>
      </c>
      <c r="O11" s="11">
        <v>0</v>
      </c>
      <c r="P11" s="11">
        <v>0</v>
      </c>
      <c r="Q11" s="11">
        <v>1</v>
      </c>
      <c r="R11" s="11">
        <v>0</v>
      </c>
      <c r="S11" s="17">
        <f t="shared" si="7"/>
        <v>73</v>
      </c>
      <c r="T11" s="17">
        <f t="shared" si="8"/>
        <v>180</v>
      </c>
      <c r="U11" s="11">
        <f>N11+E11+14</f>
        <v>118</v>
      </c>
      <c r="V11" s="11">
        <f t="shared" si="0"/>
        <v>34</v>
      </c>
      <c r="W11" s="11">
        <f t="shared" si="11"/>
        <v>38</v>
      </c>
      <c r="X11" s="11">
        <f t="shared" si="12"/>
        <v>12</v>
      </c>
      <c r="Y11" s="11">
        <f t="shared" si="13"/>
        <v>20</v>
      </c>
      <c r="Z11" s="17">
        <f t="shared" si="9"/>
        <v>222</v>
      </c>
      <c r="AA11" s="23">
        <f t="shared" si="10"/>
        <v>-42</v>
      </c>
      <c r="AB11" s="23">
        <f t="shared" si="1"/>
        <v>-14</v>
      </c>
      <c r="AC11" s="11">
        <f t="shared" si="2"/>
        <v>0</v>
      </c>
      <c r="AD11" s="11">
        <f t="shared" si="3"/>
        <v>-2</v>
      </c>
      <c r="AE11" s="11">
        <f t="shared" si="4"/>
        <v>-6</v>
      </c>
      <c r="AF11" s="11">
        <f t="shared" si="5"/>
        <v>-20</v>
      </c>
    </row>
    <row r="12" spans="1:32" ht="14.25">
      <c r="A12" s="10">
        <v>41980</v>
      </c>
      <c r="B12" s="10"/>
      <c r="C12" s="11">
        <v>54</v>
      </c>
      <c r="D12" s="11">
        <v>32</v>
      </c>
      <c r="E12" s="11">
        <v>26</v>
      </c>
      <c r="F12" s="11">
        <v>23</v>
      </c>
      <c r="G12" s="11">
        <v>33</v>
      </c>
      <c r="H12" s="11">
        <v>4</v>
      </c>
      <c r="I12" s="11">
        <v>0</v>
      </c>
      <c r="J12" s="17">
        <f t="shared" si="6"/>
        <v>86</v>
      </c>
      <c r="K12" s="17"/>
      <c r="L12" s="11">
        <v>31</v>
      </c>
      <c r="M12" s="9">
        <v>52</v>
      </c>
      <c r="N12" s="9">
        <v>81</v>
      </c>
      <c r="O12" s="9">
        <v>0</v>
      </c>
      <c r="P12" s="9">
        <v>0</v>
      </c>
      <c r="Q12" s="9">
        <v>2</v>
      </c>
      <c r="R12" s="9">
        <v>0</v>
      </c>
      <c r="S12" s="17">
        <f t="shared" si="7"/>
        <v>83</v>
      </c>
      <c r="T12" s="17">
        <f t="shared" si="8"/>
        <v>169</v>
      </c>
      <c r="U12" s="11">
        <f>N12+E12+5</f>
        <v>112</v>
      </c>
      <c r="V12" s="11">
        <f t="shared" si="0"/>
        <v>23</v>
      </c>
      <c r="W12" s="11">
        <f t="shared" si="11"/>
        <v>35</v>
      </c>
      <c r="X12" s="11">
        <f>Q12+H12+5</f>
        <v>11</v>
      </c>
      <c r="Y12" s="11">
        <f t="shared" si="13"/>
        <v>20</v>
      </c>
      <c r="Z12" s="17">
        <f t="shared" si="9"/>
        <v>201</v>
      </c>
      <c r="AA12" s="23">
        <f t="shared" si="10"/>
        <v>-32</v>
      </c>
      <c r="AB12" s="23">
        <f t="shared" si="1"/>
        <v>-5</v>
      </c>
      <c r="AC12" s="11">
        <f t="shared" si="2"/>
        <v>0</v>
      </c>
      <c r="AD12" s="11">
        <f t="shared" si="3"/>
        <v>-2</v>
      </c>
      <c r="AE12" s="11">
        <f t="shared" si="4"/>
        <v>-5</v>
      </c>
      <c r="AF12" s="11">
        <f t="shared" si="5"/>
        <v>-20</v>
      </c>
    </row>
    <row r="13" spans="1:32" ht="14.25">
      <c r="A13" s="10">
        <v>41981</v>
      </c>
      <c r="B13" s="10"/>
      <c r="C13" s="11">
        <v>65</v>
      </c>
      <c r="D13" s="11">
        <v>43</v>
      </c>
      <c r="E13" s="11">
        <v>32</v>
      </c>
      <c r="F13" s="11">
        <v>37</v>
      </c>
      <c r="G13" s="11">
        <v>34</v>
      </c>
      <c r="H13" s="11">
        <v>5</v>
      </c>
      <c r="I13" s="11">
        <v>0</v>
      </c>
      <c r="J13" s="17">
        <f t="shared" si="6"/>
        <v>108</v>
      </c>
      <c r="K13" s="17"/>
      <c r="L13" s="11">
        <v>30</v>
      </c>
      <c r="M13" s="9">
        <v>51</v>
      </c>
      <c r="N13" s="9">
        <v>80</v>
      </c>
      <c r="O13" s="9">
        <v>0</v>
      </c>
      <c r="P13" s="9">
        <v>0</v>
      </c>
      <c r="Q13" s="9">
        <v>1</v>
      </c>
      <c r="R13" s="9">
        <v>0</v>
      </c>
      <c r="S13" s="17">
        <f t="shared" si="7"/>
        <v>81</v>
      </c>
      <c r="T13" s="17">
        <f t="shared" si="8"/>
        <v>189</v>
      </c>
      <c r="U13" s="11">
        <f>N13+E13+6</f>
        <v>118</v>
      </c>
      <c r="V13" s="11">
        <f t="shared" si="0"/>
        <v>37</v>
      </c>
      <c r="W13" s="11">
        <f t="shared" si="11"/>
        <v>36</v>
      </c>
      <c r="X13" s="11">
        <f t="shared" ref="X13:X17" si="14">Q13+H13+6</f>
        <v>12</v>
      </c>
      <c r="Y13" s="11">
        <f t="shared" si="13"/>
        <v>20</v>
      </c>
      <c r="Z13" s="17">
        <f t="shared" si="9"/>
        <v>223</v>
      </c>
      <c r="AA13" s="23">
        <f t="shared" si="10"/>
        <v>-34</v>
      </c>
      <c r="AB13" s="23">
        <f t="shared" si="1"/>
        <v>-6</v>
      </c>
      <c r="AC13" s="11">
        <f t="shared" si="2"/>
        <v>0</v>
      </c>
      <c r="AD13" s="11">
        <f t="shared" si="3"/>
        <v>-2</v>
      </c>
      <c r="AE13" s="11">
        <f t="shared" si="4"/>
        <v>-6</v>
      </c>
      <c r="AF13" s="11">
        <f t="shared" si="5"/>
        <v>-20</v>
      </c>
    </row>
    <row r="14" spans="1:32" ht="14.25">
      <c r="A14" s="10">
        <v>41982</v>
      </c>
      <c r="B14" s="10"/>
      <c r="C14" s="11">
        <v>64</v>
      </c>
      <c r="D14" s="11">
        <v>41</v>
      </c>
      <c r="E14" s="11">
        <v>32</v>
      </c>
      <c r="F14" s="11">
        <v>34</v>
      </c>
      <c r="G14" s="11">
        <v>34</v>
      </c>
      <c r="H14" s="11">
        <v>5</v>
      </c>
      <c r="I14" s="11">
        <v>0</v>
      </c>
      <c r="J14" s="17">
        <f t="shared" si="6"/>
        <v>105</v>
      </c>
      <c r="K14" s="17"/>
      <c r="L14" s="11">
        <v>27</v>
      </c>
      <c r="M14" s="9">
        <v>46</v>
      </c>
      <c r="N14" s="9">
        <v>72</v>
      </c>
      <c r="O14" s="9">
        <v>0</v>
      </c>
      <c r="P14" s="9">
        <v>0</v>
      </c>
      <c r="Q14" s="9">
        <v>1</v>
      </c>
      <c r="R14" s="9">
        <v>0</v>
      </c>
      <c r="S14" s="17">
        <f t="shared" si="7"/>
        <v>73</v>
      </c>
      <c r="T14" s="17">
        <f t="shared" si="8"/>
        <v>178</v>
      </c>
      <c r="U14" s="11">
        <f>N14+E14+14</f>
        <v>118</v>
      </c>
      <c r="V14" s="11">
        <f t="shared" si="0"/>
        <v>34</v>
      </c>
      <c r="W14" s="11">
        <f t="shared" si="11"/>
        <v>36</v>
      </c>
      <c r="X14" s="11">
        <f t="shared" si="14"/>
        <v>12</v>
      </c>
      <c r="Y14" s="11">
        <f t="shared" si="13"/>
        <v>20</v>
      </c>
      <c r="Z14" s="17">
        <f t="shared" si="9"/>
        <v>220</v>
      </c>
      <c r="AA14" s="23">
        <f t="shared" si="10"/>
        <v>-42</v>
      </c>
      <c r="AB14" s="23">
        <f t="shared" si="1"/>
        <v>-14</v>
      </c>
      <c r="AC14" s="11">
        <f t="shared" si="2"/>
        <v>0</v>
      </c>
      <c r="AD14" s="11">
        <f t="shared" si="3"/>
        <v>-2</v>
      </c>
      <c r="AE14" s="11">
        <f t="shared" si="4"/>
        <v>-6</v>
      </c>
      <c r="AF14" s="11">
        <f t="shared" si="5"/>
        <v>-20</v>
      </c>
    </row>
    <row r="15" spans="1:32" ht="14.25">
      <c r="A15" s="10">
        <v>41983</v>
      </c>
      <c r="B15" s="10"/>
      <c r="C15" s="11">
        <v>62</v>
      </c>
      <c r="D15" s="11">
        <v>39</v>
      </c>
      <c r="E15" s="11">
        <v>30</v>
      </c>
      <c r="F15" s="11">
        <v>36</v>
      </c>
      <c r="G15" s="11">
        <v>30</v>
      </c>
      <c r="H15" s="11">
        <v>5</v>
      </c>
      <c r="I15" s="11">
        <v>0</v>
      </c>
      <c r="J15" s="17">
        <f t="shared" si="6"/>
        <v>101</v>
      </c>
      <c r="K15" s="17"/>
      <c r="L15" s="11">
        <v>30</v>
      </c>
      <c r="M15" s="9">
        <v>46</v>
      </c>
      <c r="N15" s="9">
        <v>75</v>
      </c>
      <c r="O15" s="9">
        <v>0</v>
      </c>
      <c r="P15" s="9">
        <v>0</v>
      </c>
      <c r="Q15" s="9">
        <v>1</v>
      </c>
      <c r="R15" s="9">
        <v>0</v>
      </c>
      <c r="S15" s="17">
        <f t="shared" si="7"/>
        <v>76</v>
      </c>
      <c r="T15" s="17">
        <f t="shared" si="8"/>
        <v>177</v>
      </c>
      <c r="U15" s="11">
        <f>N15+E15+11</f>
        <v>116</v>
      </c>
      <c r="V15" s="11">
        <f t="shared" si="0"/>
        <v>36</v>
      </c>
      <c r="W15" s="11">
        <f t="shared" si="11"/>
        <v>32</v>
      </c>
      <c r="X15" s="11">
        <f t="shared" si="14"/>
        <v>12</v>
      </c>
      <c r="Y15" s="11">
        <f t="shared" si="13"/>
        <v>20</v>
      </c>
      <c r="Z15" s="17">
        <f t="shared" si="9"/>
        <v>216</v>
      </c>
      <c r="AA15" s="23">
        <f t="shared" si="10"/>
        <v>-39</v>
      </c>
      <c r="AB15" s="23">
        <f t="shared" si="1"/>
        <v>-11</v>
      </c>
      <c r="AC15" s="11">
        <f t="shared" si="2"/>
        <v>0</v>
      </c>
      <c r="AD15" s="11">
        <f t="shared" si="3"/>
        <v>-2</v>
      </c>
      <c r="AE15" s="11">
        <f t="shared" si="4"/>
        <v>-6</v>
      </c>
      <c r="AF15" s="11">
        <f t="shared" si="5"/>
        <v>-20</v>
      </c>
    </row>
    <row r="16" spans="1:32" ht="14.25">
      <c r="A16" s="10">
        <v>41984</v>
      </c>
      <c r="B16" s="10"/>
      <c r="C16" s="11">
        <v>65</v>
      </c>
      <c r="D16" s="11">
        <v>43</v>
      </c>
      <c r="E16" s="11">
        <v>32</v>
      </c>
      <c r="F16" s="11">
        <v>37</v>
      </c>
      <c r="G16" s="11">
        <v>34</v>
      </c>
      <c r="H16" s="11">
        <v>5</v>
      </c>
      <c r="I16" s="11">
        <v>0</v>
      </c>
      <c r="J16" s="17">
        <f t="shared" si="6"/>
        <v>108</v>
      </c>
      <c r="K16" s="17"/>
      <c r="L16" s="11">
        <v>32</v>
      </c>
      <c r="M16" s="9">
        <v>45</v>
      </c>
      <c r="N16" s="9">
        <v>76</v>
      </c>
      <c r="O16" s="9">
        <v>0</v>
      </c>
      <c r="P16" s="9">
        <v>0</v>
      </c>
      <c r="Q16" s="9">
        <v>1</v>
      </c>
      <c r="R16" s="9">
        <v>0</v>
      </c>
      <c r="S16" s="17">
        <f t="shared" si="7"/>
        <v>77</v>
      </c>
      <c r="T16" s="17">
        <f t="shared" si="8"/>
        <v>185</v>
      </c>
      <c r="U16" s="11">
        <f>N16+E16+10</f>
        <v>118</v>
      </c>
      <c r="V16" s="11">
        <f t="shared" si="0"/>
        <v>37</v>
      </c>
      <c r="W16" s="11">
        <f t="shared" si="11"/>
        <v>36</v>
      </c>
      <c r="X16" s="11">
        <f t="shared" si="14"/>
        <v>12</v>
      </c>
      <c r="Y16" s="11">
        <f t="shared" si="13"/>
        <v>20</v>
      </c>
      <c r="Z16" s="17">
        <f t="shared" si="9"/>
        <v>223</v>
      </c>
      <c r="AA16" s="23">
        <f t="shared" si="10"/>
        <v>-38</v>
      </c>
      <c r="AB16" s="23">
        <f t="shared" si="1"/>
        <v>-10</v>
      </c>
      <c r="AC16" s="11">
        <f t="shared" si="2"/>
        <v>0</v>
      </c>
      <c r="AD16" s="11">
        <f t="shared" si="3"/>
        <v>-2</v>
      </c>
      <c r="AE16" s="11">
        <f t="shared" si="4"/>
        <v>-6</v>
      </c>
      <c r="AF16" s="11">
        <f t="shared" si="5"/>
        <v>-20</v>
      </c>
    </row>
    <row r="17" spans="1:32" ht="14.25">
      <c r="A17" s="10">
        <v>41985</v>
      </c>
      <c r="B17" s="10"/>
      <c r="C17" s="11">
        <v>50</v>
      </c>
      <c r="D17" s="11">
        <v>53</v>
      </c>
      <c r="E17" s="11">
        <v>31</v>
      </c>
      <c r="F17" s="11">
        <v>38</v>
      </c>
      <c r="G17" s="11">
        <v>29</v>
      </c>
      <c r="H17" s="11">
        <v>5</v>
      </c>
      <c r="I17" s="11">
        <v>0</v>
      </c>
      <c r="J17" s="17">
        <f t="shared" si="6"/>
        <v>103</v>
      </c>
      <c r="K17" s="17"/>
      <c r="L17" s="11">
        <v>27</v>
      </c>
      <c r="M17" s="9">
        <v>43</v>
      </c>
      <c r="N17" s="9">
        <v>69</v>
      </c>
      <c r="O17" s="9">
        <v>0</v>
      </c>
      <c r="P17" s="9">
        <v>0</v>
      </c>
      <c r="Q17" s="9">
        <v>1</v>
      </c>
      <c r="R17" s="9">
        <v>0</v>
      </c>
      <c r="S17" s="17">
        <f t="shared" si="7"/>
        <v>70</v>
      </c>
      <c r="T17" s="17">
        <f t="shared" si="8"/>
        <v>173</v>
      </c>
      <c r="U17" s="11">
        <f>N17+E17+17</f>
        <v>117</v>
      </c>
      <c r="V17" s="11">
        <f t="shared" si="0"/>
        <v>38</v>
      </c>
      <c r="W17" s="11">
        <f t="shared" si="11"/>
        <v>31</v>
      </c>
      <c r="X17" s="11">
        <f t="shared" si="14"/>
        <v>12</v>
      </c>
      <c r="Y17" s="11">
        <f t="shared" si="13"/>
        <v>20</v>
      </c>
      <c r="Z17" s="17">
        <f t="shared" si="9"/>
        <v>218</v>
      </c>
      <c r="AA17" s="23">
        <f t="shared" si="10"/>
        <v>-45</v>
      </c>
      <c r="AB17" s="23">
        <f t="shared" si="1"/>
        <v>-17</v>
      </c>
      <c r="AC17" s="11">
        <f t="shared" si="2"/>
        <v>0</v>
      </c>
      <c r="AD17" s="11">
        <f t="shared" si="3"/>
        <v>-2</v>
      </c>
      <c r="AE17" s="11">
        <f t="shared" si="4"/>
        <v>-6</v>
      </c>
      <c r="AF17" s="11">
        <f t="shared" si="5"/>
        <v>-20</v>
      </c>
    </row>
    <row r="18" spans="1:32" ht="14.25">
      <c r="A18" s="10">
        <v>41986</v>
      </c>
      <c r="B18" s="10"/>
      <c r="C18" s="11">
        <v>43</v>
      </c>
      <c r="D18" s="11">
        <v>57</v>
      </c>
      <c r="E18" s="11">
        <v>30</v>
      </c>
      <c r="F18" s="11">
        <v>34</v>
      </c>
      <c r="G18" s="11">
        <v>31</v>
      </c>
      <c r="H18" s="11">
        <v>5</v>
      </c>
      <c r="I18" s="11">
        <v>0</v>
      </c>
      <c r="J18" s="17">
        <f t="shared" si="6"/>
        <v>100</v>
      </c>
      <c r="K18" s="17"/>
      <c r="L18" s="11">
        <v>35</v>
      </c>
      <c r="M18" s="9">
        <v>44</v>
      </c>
      <c r="N18" s="9">
        <v>77</v>
      </c>
      <c r="O18" s="9">
        <v>0</v>
      </c>
      <c r="P18" s="9">
        <v>0</v>
      </c>
      <c r="Q18" s="9">
        <v>2</v>
      </c>
      <c r="R18" s="9">
        <v>0</v>
      </c>
      <c r="S18" s="17">
        <f t="shared" si="7"/>
        <v>79</v>
      </c>
      <c r="T18" s="17">
        <f t="shared" si="8"/>
        <v>179</v>
      </c>
      <c r="U18" s="11">
        <f>N18+E18+9</f>
        <v>116</v>
      </c>
      <c r="V18" s="11">
        <f t="shared" si="0"/>
        <v>34</v>
      </c>
      <c r="W18" s="11">
        <f t="shared" si="11"/>
        <v>33</v>
      </c>
      <c r="X18" s="11">
        <f t="shared" ref="X18:X23" si="15">Q18+H18+5</f>
        <v>12</v>
      </c>
      <c r="Y18" s="11">
        <f t="shared" si="13"/>
        <v>20</v>
      </c>
      <c r="Z18" s="17">
        <f t="shared" si="9"/>
        <v>215</v>
      </c>
      <c r="AA18" s="23">
        <f t="shared" si="10"/>
        <v>-36</v>
      </c>
      <c r="AB18" s="23">
        <f t="shared" si="1"/>
        <v>-9</v>
      </c>
      <c r="AC18" s="11">
        <f t="shared" si="2"/>
        <v>0</v>
      </c>
      <c r="AD18" s="11">
        <f t="shared" si="3"/>
        <v>-2</v>
      </c>
      <c r="AE18" s="11">
        <f t="shared" si="4"/>
        <v>-5</v>
      </c>
      <c r="AF18" s="11">
        <f t="shared" si="5"/>
        <v>-20</v>
      </c>
    </row>
    <row r="19" spans="1:32" ht="14.25">
      <c r="A19" s="10">
        <v>41987</v>
      </c>
      <c r="B19" s="10"/>
      <c r="C19" s="11">
        <v>40</v>
      </c>
      <c r="D19" s="11" t="s">
        <v>18</v>
      </c>
      <c r="E19" s="11">
        <v>24</v>
      </c>
      <c r="F19" s="11">
        <v>20</v>
      </c>
      <c r="G19" s="11">
        <v>32</v>
      </c>
      <c r="H19" s="11">
        <v>4</v>
      </c>
      <c r="I19" s="11">
        <v>0</v>
      </c>
      <c r="J19" s="17" t="e">
        <f t="shared" si="6"/>
        <v>#VALUE!</v>
      </c>
      <c r="K19" s="17"/>
      <c r="L19" s="11" t="s">
        <v>19</v>
      </c>
      <c r="M19" s="9" t="s">
        <v>20</v>
      </c>
      <c r="N19" s="9">
        <v>87</v>
      </c>
      <c r="O19" s="9">
        <v>0</v>
      </c>
      <c r="P19" s="9">
        <v>0</v>
      </c>
      <c r="Q19" s="9">
        <v>2</v>
      </c>
      <c r="R19" s="9">
        <v>0</v>
      </c>
      <c r="S19" s="17" t="e">
        <f t="shared" si="7"/>
        <v>#VALUE!</v>
      </c>
      <c r="T19" s="17" t="e">
        <f t="shared" si="8"/>
        <v>#VALUE!</v>
      </c>
      <c r="U19" s="11">
        <f>N19+E19+2</f>
        <v>113</v>
      </c>
      <c r="V19" s="11">
        <f t="shared" si="0"/>
        <v>20</v>
      </c>
      <c r="W19" s="11">
        <f t="shared" si="11"/>
        <v>34</v>
      </c>
      <c r="X19" s="11">
        <f t="shared" si="15"/>
        <v>11</v>
      </c>
      <c r="Y19" s="11">
        <f t="shared" si="13"/>
        <v>20</v>
      </c>
      <c r="Z19" s="17">
        <f t="shared" si="9"/>
        <v>198</v>
      </c>
      <c r="AA19" s="23" t="e">
        <f t="shared" si="10"/>
        <v>#VALUE!</v>
      </c>
      <c r="AB19" s="23">
        <f t="shared" si="1"/>
        <v>-2</v>
      </c>
      <c r="AC19" s="11">
        <f t="shared" si="2"/>
        <v>0</v>
      </c>
      <c r="AD19" s="11">
        <f t="shared" si="3"/>
        <v>-2</v>
      </c>
      <c r="AE19" s="11">
        <f t="shared" si="4"/>
        <v>-5</v>
      </c>
      <c r="AF19" s="11">
        <f t="shared" si="5"/>
        <v>-20</v>
      </c>
    </row>
    <row r="20" spans="1:32" ht="14.25">
      <c r="A20" s="10">
        <v>41988</v>
      </c>
      <c r="B20" s="10"/>
      <c r="C20" s="11">
        <v>48</v>
      </c>
      <c r="D20" s="11" t="s">
        <v>21</v>
      </c>
      <c r="E20" s="11">
        <v>32</v>
      </c>
      <c r="F20" s="11">
        <v>37</v>
      </c>
      <c r="G20" s="11">
        <v>32</v>
      </c>
      <c r="H20" s="11">
        <v>5</v>
      </c>
      <c r="I20" s="11">
        <v>0</v>
      </c>
      <c r="J20" s="17" t="e">
        <f t="shared" si="6"/>
        <v>#VALUE!</v>
      </c>
      <c r="K20" s="17"/>
      <c r="L20" s="11" t="s">
        <v>22</v>
      </c>
      <c r="M20" s="9" t="s">
        <v>23</v>
      </c>
      <c r="N20" s="9">
        <v>82</v>
      </c>
      <c r="O20" s="9">
        <v>0</v>
      </c>
      <c r="P20" s="9">
        <v>0</v>
      </c>
      <c r="Q20" s="9">
        <v>2</v>
      </c>
      <c r="R20" s="9">
        <v>0</v>
      </c>
      <c r="S20" s="17" t="e">
        <f t="shared" si="7"/>
        <v>#VALUE!</v>
      </c>
      <c r="T20" s="17" t="e">
        <f t="shared" si="8"/>
        <v>#VALUE!</v>
      </c>
      <c r="U20" s="11">
        <f>N20+E20+9</f>
        <v>123</v>
      </c>
      <c r="V20" s="11">
        <f t="shared" si="0"/>
        <v>37</v>
      </c>
      <c r="W20" s="11">
        <f t="shared" si="11"/>
        <v>34</v>
      </c>
      <c r="X20" s="11">
        <f t="shared" si="15"/>
        <v>12</v>
      </c>
      <c r="Y20" s="11">
        <f t="shared" si="13"/>
        <v>20</v>
      </c>
      <c r="Z20" s="17">
        <f t="shared" si="9"/>
        <v>226</v>
      </c>
      <c r="AA20" s="23" t="e">
        <f t="shared" si="10"/>
        <v>#VALUE!</v>
      </c>
      <c r="AB20" s="23">
        <f t="shared" si="1"/>
        <v>-9</v>
      </c>
      <c r="AC20" s="11">
        <f t="shared" si="2"/>
        <v>0</v>
      </c>
      <c r="AD20" s="11">
        <f t="shared" si="3"/>
        <v>-2</v>
      </c>
      <c r="AE20" s="11">
        <f t="shared" si="4"/>
        <v>-5</v>
      </c>
      <c r="AF20" s="11">
        <f t="shared" si="5"/>
        <v>-20</v>
      </c>
    </row>
    <row r="21" spans="1:32" ht="14.25">
      <c r="A21" s="10">
        <v>41989</v>
      </c>
      <c r="B21" s="10"/>
      <c r="C21" s="11">
        <v>52</v>
      </c>
      <c r="D21" s="11" t="s">
        <v>24</v>
      </c>
      <c r="E21" s="11">
        <v>34</v>
      </c>
      <c r="F21" s="11">
        <v>39</v>
      </c>
      <c r="G21" s="11">
        <v>32</v>
      </c>
      <c r="H21" s="11">
        <v>6</v>
      </c>
      <c r="I21" s="11">
        <v>0</v>
      </c>
      <c r="J21" s="17" t="e">
        <f t="shared" si="6"/>
        <v>#VALUE!</v>
      </c>
      <c r="K21" s="17"/>
      <c r="L21" s="11" t="s">
        <v>25</v>
      </c>
      <c r="M21" s="9" t="s">
        <v>26</v>
      </c>
      <c r="N21" s="9">
        <v>83</v>
      </c>
      <c r="O21" s="9">
        <v>0</v>
      </c>
      <c r="P21" s="9">
        <v>0</v>
      </c>
      <c r="Q21" s="9">
        <v>2</v>
      </c>
      <c r="R21" s="9">
        <v>0</v>
      </c>
      <c r="S21" s="17" t="e">
        <f t="shared" si="7"/>
        <v>#VALUE!</v>
      </c>
      <c r="T21" s="17" t="e">
        <f t="shared" si="8"/>
        <v>#VALUE!</v>
      </c>
      <c r="U21" s="11">
        <f>N21+E21+6</f>
        <v>123</v>
      </c>
      <c r="V21" s="11">
        <f t="shared" si="0"/>
        <v>39</v>
      </c>
      <c r="W21" s="11">
        <f t="shared" si="11"/>
        <v>34</v>
      </c>
      <c r="X21" s="11">
        <f t="shared" si="15"/>
        <v>13</v>
      </c>
      <c r="Y21" s="11">
        <f t="shared" si="13"/>
        <v>20</v>
      </c>
      <c r="Z21" s="17">
        <f t="shared" si="9"/>
        <v>229</v>
      </c>
      <c r="AA21" s="23" t="e">
        <f t="shared" si="10"/>
        <v>#VALUE!</v>
      </c>
      <c r="AB21" s="23">
        <f t="shared" si="1"/>
        <v>-6</v>
      </c>
      <c r="AC21" s="11">
        <f t="shared" si="2"/>
        <v>0</v>
      </c>
      <c r="AD21" s="11">
        <f t="shared" si="3"/>
        <v>-2</v>
      </c>
      <c r="AE21" s="11">
        <f t="shared" si="4"/>
        <v>-5</v>
      </c>
      <c r="AF21" s="11">
        <f t="shared" si="5"/>
        <v>-20</v>
      </c>
    </row>
    <row r="22" spans="1:32" ht="14.25">
      <c r="A22" s="10">
        <v>41990</v>
      </c>
      <c r="B22" s="10"/>
      <c r="C22" s="11">
        <v>61</v>
      </c>
      <c r="D22" s="11" t="s">
        <v>21</v>
      </c>
      <c r="E22" s="11">
        <v>36</v>
      </c>
      <c r="F22" s="11">
        <v>40</v>
      </c>
      <c r="G22" s="11">
        <v>37</v>
      </c>
      <c r="H22" s="11">
        <v>6</v>
      </c>
      <c r="I22" s="11">
        <v>0</v>
      </c>
      <c r="J22" s="17" t="e">
        <f t="shared" si="6"/>
        <v>#VALUE!</v>
      </c>
      <c r="K22" s="17"/>
      <c r="L22" s="11" t="s">
        <v>27</v>
      </c>
      <c r="M22" s="9" t="s">
        <v>28</v>
      </c>
      <c r="N22" s="9">
        <v>82</v>
      </c>
      <c r="O22" s="9">
        <v>0</v>
      </c>
      <c r="P22" s="9">
        <v>0</v>
      </c>
      <c r="Q22" s="9">
        <v>2</v>
      </c>
      <c r="R22" s="9">
        <v>0</v>
      </c>
      <c r="S22" s="17" t="e">
        <f t="shared" si="7"/>
        <v>#VALUE!</v>
      </c>
      <c r="T22" s="17" t="e">
        <f t="shared" si="8"/>
        <v>#VALUE!</v>
      </c>
      <c r="U22" s="11">
        <f>N22+E22+7</f>
        <v>125</v>
      </c>
      <c r="V22" s="11">
        <f t="shared" si="0"/>
        <v>40</v>
      </c>
      <c r="W22" s="11">
        <f t="shared" si="11"/>
        <v>39</v>
      </c>
      <c r="X22" s="11">
        <f t="shared" si="15"/>
        <v>13</v>
      </c>
      <c r="Y22" s="11">
        <f t="shared" si="13"/>
        <v>20</v>
      </c>
      <c r="Z22" s="17">
        <f t="shared" si="9"/>
        <v>237</v>
      </c>
      <c r="AA22" s="23" t="e">
        <f t="shared" si="10"/>
        <v>#VALUE!</v>
      </c>
      <c r="AB22" s="23">
        <f t="shared" si="1"/>
        <v>-7</v>
      </c>
      <c r="AC22" s="11">
        <f t="shared" si="2"/>
        <v>0</v>
      </c>
      <c r="AD22" s="11">
        <f t="shared" si="3"/>
        <v>-2</v>
      </c>
      <c r="AE22" s="11">
        <f t="shared" si="4"/>
        <v>-5</v>
      </c>
      <c r="AF22" s="11">
        <f t="shared" si="5"/>
        <v>-20</v>
      </c>
    </row>
    <row r="23" spans="1:32" ht="14.25">
      <c r="A23" s="10">
        <v>41991</v>
      </c>
      <c r="B23" s="10"/>
      <c r="C23" s="9">
        <v>57</v>
      </c>
      <c r="D23" s="9" t="s">
        <v>29</v>
      </c>
      <c r="E23" s="9">
        <v>34</v>
      </c>
      <c r="F23" s="9">
        <v>37</v>
      </c>
      <c r="G23" s="9">
        <v>35</v>
      </c>
      <c r="H23" s="9">
        <v>6</v>
      </c>
      <c r="I23" s="9">
        <v>0</v>
      </c>
      <c r="J23" s="17" t="e">
        <f t="shared" si="6"/>
        <v>#VALUE!</v>
      </c>
      <c r="K23" s="17"/>
      <c r="L23" s="11" t="s">
        <v>27</v>
      </c>
      <c r="M23" s="11" t="s">
        <v>28</v>
      </c>
      <c r="N23" s="11">
        <v>82</v>
      </c>
      <c r="O23" s="11">
        <v>0</v>
      </c>
      <c r="P23" s="11">
        <v>0</v>
      </c>
      <c r="Q23" s="11">
        <v>2</v>
      </c>
      <c r="R23" s="11">
        <v>0</v>
      </c>
      <c r="S23" s="17" t="e">
        <f t="shared" si="7"/>
        <v>#VALUE!</v>
      </c>
      <c r="T23" s="17" t="e">
        <f t="shared" si="8"/>
        <v>#VALUE!</v>
      </c>
      <c r="U23" s="11">
        <f>N23+E23+7</f>
        <v>123</v>
      </c>
      <c r="V23" s="11">
        <f t="shared" si="0"/>
        <v>37</v>
      </c>
      <c r="W23" s="11">
        <f t="shared" si="11"/>
        <v>37</v>
      </c>
      <c r="X23" s="11">
        <f t="shared" si="15"/>
        <v>13</v>
      </c>
      <c r="Y23" s="11">
        <f t="shared" si="13"/>
        <v>20</v>
      </c>
      <c r="Z23" s="17">
        <f t="shared" si="9"/>
        <v>230</v>
      </c>
      <c r="AA23" s="23" t="e">
        <f t="shared" si="10"/>
        <v>#VALUE!</v>
      </c>
      <c r="AB23" s="23">
        <f t="shared" si="1"/>
        <v>-7</v>
      </c>
      <c r="AC23" s="11">
        <f t="shared" si="2"/>
        <v>0</v>
      </c>
      <c r="AD23" s="11">
        <f t="shared" si="3"/>
        <v>-2</v>
      </c>
      <c r="AE23" s="11">
        <f t="shared" si="4"/>
        <v>-5</v>
      </c>
      <c r="AF23" s="11">
        <f t="shared" si="5"/>
        <v>-20</v>
      </c>
    </row>
    <row r="24" spans="1:32" ht="14.25">
      <c r="A24" s="10">
        <v>41992</v>
      </c>
      <c r="B24" s="10"/>
      <c r="C24" s="9"/>
      <c r="D24" s="9"/>
      <c r="E24" s="9"/>
      <c r="F24" s="9"/>
      <c r="G24" s="9"/>
      <c r="H24" s="9"/>
      <c r="I24" s="9"/>
      <c r="J24" s="17">
        <f t="shared" si="6"/>
        <v>0</v>
      </c>
      <c r="K24" s="17"/>
      <c r="L24" s="11"/>
      <c r="M24" s="11"/>
      <c r="N24" s="11"/>
      <c r="O24" s="11"/>
      <c r="P24" s="11"/>
      <c r="Q24" s="11"/>
      <c r="R24" s="11"/>
      <c r="S24" s="17">
        <f t="shared" si="7"/>
        <v>0</v>
      </c>
      <c r="T24" s="17">
        <f t="shared" si="8"/>
        <v>0</v>
      </c>
      <c r="U24" s="11"/>
      <c r="V24" s="11"/>
      <c r="W24" s="11"/>
      <c r="X24" s="11"/>
      <c r="Y24" s="11"/>
      <c r="Z24" s="17">
        <f t="shared" si="9"/>
        <v>0</v>
      </c>
      <c r="AA24" s="23">
        <f t="shared" si="10"/>
        <v>0</v>
      </c>
      <c r="AB24" s="23">
        <f t="shared" si="1"/>
        <v>0</v>
      </c>
      <c r="AC24" s="11">
        <f t="shared" si="2"/>
        <v>0</v>
      </c>
      <c r="AD24" s="11">
        <f t="shared" si="3"/>
        <v>0</v>
      </c>
      <c r="AE24" s="11">
        <f t="shared" si="4"/>
        <v>0</v>
      </c>
      <c r="AF24" s="11">
        <f t="shared" si="5"/>
        <v>0</v>
      </c>
    </row>
    <row r="25" spans="1:32" ht="14.25">
      <c r="A25" s="10">
        <v>41993</v>
      </c>
      <c r="B25" s="10"/>
      <c r="C25" s="11"/>
      <c r="D25" s="11"/>
      <c r="E25" s="11"/>
      <c r="F25" s="11"/>
      <c r="G25" s="11"/>
      <c r="H25" s="11"/>
      <c r="I25" s="11"/>
      <c r="J25" s="17">
        <f t="shared" si="6"/>
        <v>0</v>
      </c>
      <c r="K25" s="17"/>
      <c r="L25" s="11"/>
      <c r="M25" s="11"/>
      <c r="N25" s="11"/>
      <c r="O25" s="11"/>
      <c r="P25" s="11"/>
      <c r="Q25" s="11"/>
      <c r="R25" s="11"/>
      <c r="S25" s="17">
        <f t="shared" si="7"/>
        <v>0</v>
      </c>
      <c r="T25" s="17">
        <f t="shared" si="8"/>
        <v>0</v>
      </c>
      <c r="U25" s="11"/>
      <c r="V25" s="11"/>
      <c r="W25" s="11"/>
      <c r="X25" s="11"/>
      <c r="Y25" s="11"/>
      <c r="Z25" s="17">
        <f t="shared" si="9"/>
        <v>0</v>
      </c>
      <c r="AA25" s="23">
        <f t="shared" si="10"/>
        <v>0</v>
      </c>
      <c r="AB25" s="23">
        <f t="shared" si="1"/>
        <v>0</v>
      </c>
      <c r="AC25" s="11">
        <f t="shared" si="2"/>
        <v>0</v>
      </c>
      <c r="AD25" s="11">
        <f t="shared" si="3"/>
        <v>0</v>
      </c>
      <c r="AE25" s="11">
        <f t="shared" si="4"/>
        <v>0</v>
      </c>
      <c r="AF25" s="11">
        <f t="shared" si="5"/>
        <v>0</v>
      </c>
    </row>
    <row r="26" spans="1:32" ht="14.25">
      <c r="A26" s="10">
        <v>41994</v>
      </c>
      <c r="B26" s="10"/>
      <c r="C26" s="11"/>
      <c r="D26" s="11"/>
      <c r="E26" s="11"/>
      <c r="F26" s="11"/>
      <c r="G26" s="11"/>
      <c r="H26" s="11"/>
      <c r="I26" s="11"/>
      <c r="J26" s="17">
        <f t="shared" si="6"/>
        <v>0</v>
      </c>
      <c r="K26" s="17"/>
      <c r="L26" s="11"/>
      <c r="M26" s="11"/>
      <c r="N26" s="11"/>
      <c r="O26" s="11"/>
      <c r="P26" s="11"/>
      <c r="Q26" s="11"/>
      <c r="R26" s="11"/>
      <c r="S26" s="17">
        <f t="shared" si="7"/>
        <v>0</v>
      </c>
      <c r="T26" s="17">
        <f t="shared" si="8"/>
        <v>0</v>
      </c>
      <c r="U26" s="11"/>
      <c r="V26" s="11"/>
      <c r="W26" s="11"/>
      <c r="X26" s="11"/>
      <c r="Y26" s="11"/>
      <c r="Z26" s="17">
        <f t="shared" si="9"/>
        <v>0</v>
      </c>
      <c r="AA26" s="23">
        <f t="shared" si="10"/>
        <v>0</v>
      </c>
      <c r="AB26" s="23">
        <f t="shared" si="1"/>
        <v>0</v>
      </c>
      <c r="AC26" s="11">
        <f t="shared" si="2"/>
        <v>0</v>
      </c>
      <c r="AD26" s="11">
        <f t="shared" si="3"/>
        <v>0</v>
      </c>
      <c r="AE26" s="11">
        <f t="shared" si="4"/>
        <v>0</v>
      </c>
      <c r="AF26" s="11">
        <f t="shared" si="5"/>
        <v>0</v>
      </c>
    </row>
    <row r="27" spans="1:32" ht="14.25">
      <c r="A27" s="10">
        <v>41995</v>
      </c>
      <c r="B27" s="10"/>
      <c r="C27" s="11"/>
      <c r="D27" s="11"/>
      <c r="E27" s="11"/>
      <c r="F27" s="11"/>
      <c r="G27" s="11"/>
      <c r="H27" s="11"/>
      <c r="I27" s="11"/>
      <c r="J27" s="17">
        <f t="shared" si="6"/>
        <v>0</v>
      </c>
      <c r="K27" s="17"/>
      <c r="L27" s="11"/>
      <c r="M27" s="11"/>
      <c r="N27" s="11"/>
      <c r="O27" s="11"/>
      <c r="P27" s="11"/>
      <c r="Q27" s="11"/>
      <c r="R27" s="11"/>
      <c r="S27" s="17">
        <f t="shared" si="7"/>
        <v>0</v>
      </c>
      <c r="T27" s="17">
        <f t="shared" si="8"/>
        <v>0</v>
      </c>
      <c r="U27" s="11"/>
      <c r="V27" s="11"/>
      <c r="W27" s="11"/>
      <c r="X27" s="11"/>
      <c r="Y27" s="11"/>
      <c r="Z27" s="17">
        <f t="shared" si="9"/>
        <v>0</v>
      </c>
      <c r="AA27" s="23">
        <f t="shared" si="10"/>
        <v>0</v>
      </c>
      <c r="AB27" s="23">
        <f t="shared" si="1"/>
        <v>0</v>
      </c>
      <c r="AC27" s="11">
        <f t="shared" si="2"/>
        <v>0</v>
      </c>
      <c r="AD27" s="11">
        <f t="shared" si="3"/>
        <v>0</v>
      </c>
      <c r="AE27" s="11">
        <f t="shared" si="4"/>
        <v>0</v>
      </c>
      <c r="AF27" s="11">
        <f t="shared" si="5"/>
        <v>0</v>
      </c>
    </row>
    <row r="28" spans="1:32" ht="14.25">
      <c r="A28" s="10">
        <v>41996</v>
      </c>
      <c r="B28" s="10"/>
      <c r="C28" s="11"/>
      <c r="D28" s="11"/>
      <c r="E28" s="11"/>
      <c r="F28" s="11"/>
      <c r="G28" s="11"/>
      <c r="H28" s="11"/>
      <c r="I28" s="11"/>
      <c r="J28" s="17">
        <f t="shared" si="6"/>
        <v>0</v>
      </c>
      <c r="K28" s="17"/>
      <c r="L28" s="11"/>
      <c r="M28" s="11"/>
      <c r="N28" s="11"/>
      <c r="O28" s="11"/>
      <c r="P28" s="11"/>
      <c r="Q28" s="11"/>
      <c r="R28" s="11"/>
      <c r="S28" s="17">
        <f t="shared" si="7"/>
        <v>0</v>
      </c>
      <c r="T28" s="17">
        <f t="shared" si="8"/>
        <v>0</v>
      </c>
      <c r="U28" s="11"/>
      <c r="V28" s="11"/>
      <c r="W28" s="11"/>
      <c r="X28" s="11"/>
      <c r="Y28" s="11"/>
      <c r="Z28" s="17">
        <f t="shared" si="9"/>
        <v>0</v>
      </c>
      <c r="AA28" s="23">
        <f t="shared" si="10"/>
        <v>0</v>
      </c>
      <c r="AB28" s="23">
        <f t="shared" si="1"/>
        <v>0</v>
      </c>
      <c r="AC28" s="11">
        <f t="shared" si="2"/>
        <v>0</v>
      </c>
      <c r="AD28" s="11">
        <f t="shared" si="3"/>
        <v>0</v>
      </c>
      <c r="AE28" s="11">
        <f t="shared" si="4"/>
        <v>0</v>
      </c>
      <c r="AF28" s="11">
        <f t="shared" si="5"/>
        <v>0</v>
      </c>
    </row>
    <row r="29" spans="1:32" ht="14.25">
      <c r="A29" s="10">
        <v>41997</v>
      </c>
      <c r="B29" s="10"/>
      <c r="C29" s="11"/>
      <c r="D29" s="11"/>
      <c r="E29" s="11"/>
      <c r="F29" s="11"/>
      <c r="G29" s="11"/>
      <c r="H29" s="11"/>
      <c r="I29" s="11"/>
      <c r="J29" s="17">
        <f t="shared" si="6"/>
        <v>0</v>
      </c>
      <c r="K29" s="17"/>
      <c r="L29" s="11"/>
      <c r="M29" s="11"/>
      <c r="N29" s="11"/>
      <c r="O29" s="11"/>
      <c r="P29" s="11"/>
      <c r="Q29" s="11"/>
      <c r="R29" s="11"/>
      <c r="S29" s="17">
        <f t="shared" si="7"/>
        <v>0</v>
      </c>
      <c r="T29" s="17">
        <f t="shared" si="8"/>
        <v>0</v>
      </c>
      <c r="U29" s="11"/>
      <c r="V29" s="11"/>
      <c r="W29" s="11"/>
      <c r="X29" s="11"/>
      <c r="Y29" s="11"/>
      <c r="Z29" s="17">
        <f t="shared" si="9"/>
        <v>0</v>
      </c>
      <c r="AA29" s="23">
        <f t="shared" si="10"/>
        <v>0</v>
      </c>
      <c r="AB29" s="23">
        <f t="shared" si="1"/>
        <v>0</v>
      </c>
      <c r="AC29" s="11">
        <f t="shared" si="2"/>
        <v>0</v>
      </c>
      <c r="AD29" s="11">
        <f t="shared" si="3"/>
        <v>0</v>
      </c>
      <c r="AE29" s="11">
        <f t="shared" si="4"/>
        <v>0</v>
      </c>
      <c r="AF29" s="11">
        <f t="shared" si="5"/>
        <v>0</v>
      </c>
    </row>
    <row r="30" spans="1:32" ht="14.25">
      <c r="A30" s="10">
        <v>41998</v>
      </c>
      <c r="B30" s="10"/>
      <c r="C30" s="11"/>
      <c r="D30" s="11"/>
      <c r="E30" s="11"/>
      <c r="F30" s="11"/>
      <c r="G30" s="11"/>
      <c r="H30" s="11"/>
      <c r="I30" s="11"/>
      <c r="J30" s="17">
        <f t="shared" si="6"/>
        <v>0</v>
      </c>
      <c r="K30" s="17"/>
      <c r="L30" s="11"/>
      <c r="M30" s="11"/>
      <c r="N30" s="11"/>
      <c r="O30" s="11"/>
      <c r="P30" s="11"/>
      <c r="Q30" s="11"/>
      <c r="R30" s="11"/>
      <c r="S30" s="17">
        <f t="shared" si="7"/>
        <v>0</v>
      </c>
      <c r="T30" s="17">
        <f t="shared" si="8"/>
        <v>0</v>
      </c>
      <c r="U30" s="11"/>
      <c r="V30" s="11"/>
      <c r="W30" s="11"/>
      <c r="X30" s="11"/>
      <c r="Y30" s="11"/>
      <c r="Z30" s="17">
        <f t="shared" si="9"/>
        <v>0</v>
      </c>
      <c r="AA30" s="23">
        <f t="shared" si="10"/>
        <v>0</v>
      </c>
      <c r="AB30" s="23">
        <f t="shared" si="1"/>
        <v>0</v>
      </c>
      <c r="AC30" s="11">
        <f t="shared" si="2"/>
        <v>0</v>
      </c>
      <c r="AD30" s="11">
        <f t="shared" si="3"/>
        <v>0</v>
      </c>
      <c r="AE30" s="11">
        <f t="shared" si="4"/>
        <v>0</v>
      </c>
      <c r="AF30" s="11">
        <f t="shared" si="5"/>
        <v>0</v>
      </c>
    </row>
    <row r="31" spans="1:32" ht="14.25">
      <c r="A31" s="10">
        <v>41999</v>
      </c>
      <c r="B31" s="10"/>
      <c r="C31" s="11"/>
      <c r="D31" s="11"/>
      <c r="E31" s="11"/>
      <c r="F31" s="11"/>
      <c r="G31" s="11"/>
      <c r="H31" s="11"/>
      <c r="I31" s="11"/>
      <c r="J31" s="17">
        <f t="shared" si="6"/>
        <v>0</v>
      </c>
      <c r="K31" s="17"/>
      <c r="L31" s="11"/>
      <c r="M31" s="11"/>
      <c r="N31" s="11"/>
      <c r="O31" s="11"/>
      <c r="P31" s="11"/>
      <c r="Q31" s="11"/>
      <c r="R31" s="11"/>
      <c r="S31" s="17">
        <f t="shared" si="7"/>
        <v>0</v>
      </c>
      <c r="T31" s="17">
        <f t="shared" si="8"/>
        <v>0</v>
      </c>
      <c r="U31" s="11"/>
      <c r="V31" s="11"/>
      <c r="W31" s="11"/>
      <c r="X31" s="11"/>
      <c r="Y31" s="11"/>
      <c r="Z31" s="17">
        <f t="shared" si="9"/>
        <v>0</v>
      </c>
      <c r="AA31" s="23">
        <f t="shared" si="10"/>
        <v>0</v>
      </c>
      <c r="AB31" s="23">
        <f t="shared" si="1"/>
        <v>0</v>
      </c>
      <c r="AC31" s="11">
        <f t="shared" si="2"/>
        <v>0</v>
      </c>
      <c r="AD31" s="11">
        <f t="shared" si="3"/>
        <v>0</v>
      </c>
      <c r="AE31" s="11">
        <f t="shared" si="4"/>
        <v>0</v>
      </c>
      <c r="AF31" s="11">
        <f t="shared" si="5"/>
        <v>0</v>
      </c>
    </row>
    <row r="32" spans="1:32" ht="14.25">
      <c r="A32" s="10">
        <v>42000</v>
      </c>
      <c r="B32" s="10"/>
      <c r="C32" s="11"/>
      <c r="D32" s="11"/>
      <c r="E32" s="11"/>
      <c r="F32" s="11"/>
      <c r="G32" s="11"/>
      <c r="H32" s="11"/>
      <c r="I32" s="11"/>
      <c r="J32" s="17">
        <f t="shared" si="6"/>
        <v>0</v>
      </c>
      <c r="K32" s="17"/>
      <c r="L32" s="11"/>
      <c r="M32" s="11"/>
      <c r="N32" s="11"/>
      <c r="O32" s="11"/>
      <c r="P32" s="11"/>
      <c r="Q32" s="11"/>
      <c r="R32" s="11"/>
      <c r="S32" s="17">
        <f t="shared" si="7"/>
        <v>0</v>
      </c>
      <c r="T32" s="17">
        <f t="shared" si="8"/>
        <v>0</v>
      </c>
      <c r="U32" s="11"/>
      <c r="V32" s="11"/>
      <c r="W32" s="11"/>
      <c r="X32" s="11"/>
      <c r="Y32" s="11"/>
      <c r="Z32" s="17">
        <f t="shared" si="9"/>
        <v>0</v>
      </c>
      <c r="AA32" s="23">
        <f t="shared" si="10"/>
        <v>0</v>
      </c>
      <c r="AB32" s="23">
        <f t="shared" si="1"/>
        <v>0</v>
      </c>
      <c r="AC32" s="11">
        <f t="shared" si="2"/>
        <v>0</v>
      </c>
      <c r="AD32" s="11">
        <f t="shared" si="3"/>
        <v>0</v>
      </c>
      <c r="AE32" s="11">
        <f t="shared" si="4"/>
        <v>0</v>
      </c>
      <c r="AF32" s="11">
        <f t="shared" si="5"/>
        <v>0</v>
      </c>
    </row>
    <row r="33" spans="1:32" ht="14.25">
      <c r="A33" s="10">
        <v>42001</v>
      </c>
      <c r="B33" s="10"/>
      <c r="C33" s="11"/>
      <c r="D33" s="11"/>
      <c r="E33" s="11"/>
      <c r="F33" s="11"/>
      <c r="G33" s="11"/>
      <c r="H33" s="11"/>
      <c r="I33" s="11"/>
      <c r="J33" s="17">
        <f t="shared" si="6"/>
        <v>0</v>
      </c>
      <c r="K33" s="17"/>
      <c r="L33" s="11"/>
      <c r="M33" s="11"/>
      <c r="N33" s="11"/>
      <c r="O33" s="11"/>
      <c r="P33" s="11"/>
      <c r="Q33" s="11"/>
      <c r="R33" s="11"/>
      <c r="S33" s="17">
        <f t="shared" si="7"/>
        <v>0</v>
      </c>
      <c r="T33" s="17">
        <f t="shared" si="8"/>
        <v>0</v>
      </c>
      <c r="U33" s="11"/>
      <c r="V33" s="11"/>
      <c r="W33" s="11"/>
      <c r="X33" s="11"/>
      <c r="Y33" s="11"/>
      <c r="Z33" s="17">
        <f t="shared" si="9"/>
        <v>0</v>
      </c>
      <c r="AA33" s="23">
        <f t="shared" si="10"/>
        <v>0</v>
      </c>
      <c r="AB33" s="23">
        <f t="shared" si="1"/>
        <v>0</v>
      </c>
      <c r="AC33" s="11">
        <f t="shared" si="2"/>
        <v>0</v>
      </c>
      <c r="AD33" s="11">
        <f t="shared" si="3"/>
        <v>0</v>
      </c>
      <c r="AE33" s="11">
        <f t="shared" si="4"/>
        <v>0</v>
      </c>
      <c r="AF33" s="11">
        <f t="shared" si="5"/>
        <v>0</v>
      </c>
    </row>
    <row r="34" spans="1:32" ht="14.25">
      <c r="A34" s="10">
        <v>42002</v>
      </c>
      <c r="B34" s="12"/>
      <c r="C34" s="13"/>
      <c r="D34" s="13"/>
      <c r="E34" s="13"/>
      <c r="F34" s="13"/>
      <c r="G34" s="13"/>
      <c r="H34" s="13"/>
      <c r="I34" s="13"/>
      <c r="J34" s="17">
        <f t="shared" si="6"/>
        <v>0</v>
      </c>
      <c r="K34" s="18"/>
      <c r="L34" s="13"/>
      <c r="M34" s="13"/>
      <c r="N34" s="13"/>
      <c r="O34" s="13"/>
      <c r="P34" s="13"/>
      <c r="Q34" s="13"/>
      <c r="R34" s="13"/>
      <c r="S34" s="17">
        <f t="shared" si="7"/>
        <v>0</v>
      </c>
      <c r="T34" s="17">
        <f t="shared" si="8"/>
        <v>0</v>
      </c>
      <c r="U34" s="11"/>
      <c r="V34" s="11"/>
      <c r="W34" s="11"/>
      <c r="X34" s="11"/>
      <c r="Y34" s="11"/>
      <c r="Z34" s="17">
        <f t="shared" si="9"/>
        <v>0</v>
      </c>
      <c r="AA34" s="23">
        <f t="shared" si="10"/>
        <v>0</v>
      </c>
      <c r="AB34" s="23">
        <f t="shared" si="1"/>
        <v>0</v>
      </c>
      <c r="AC34" s="11">
        <f t="shared" si="2"/>
        <v>0</v>
      </c>
      <c r="AD34" s="11">
        <f t="shared" si="3"/>
        <v>0</v>
      </c>
      <c r="AE34" s="11">
        <f t="shared" si="4"/>
        <v>0</v>
      </c>
      <c r="AF34" s="11">
        <f t="shared" si="5"/>
        <v>0</v>
      </c>
    </row>
    <row r="35" spans="1:32" ht="14.25">
      <c r="A35" s="10">
        <v>42003</v>
      </c>
      <c r="B35" s="12"/>
      <c r="C35" s="13"/>
      <c r="D35" s="13"/>
      <c r="E35" s="13"/>
      <c r="F35" s="13"/>
      <c r="G35" s="13"/>
      <c r="H35" s="13"/>
      <c r="I35" s="13"/>
      <c r="J35" s="17">
        <f t="shared" si="6"/>
        <v>0</v>
      </c>
      <c r="K35" s="18"/>
      <c r="L35" s="13"/>
      <c r="M35" s="13"/>
      <c r="N35" s="13"/>
      <c r="O35" s="13"/>
      <c r="P35" s="13"/>
      <c r="Q35" s="13"/>
      <c r="R35" s="13"/>
      <c r="S35" s="17">
        <f t="shared" si="7"/>
        <v>0</v>
      </c>
      <c r="T35" s="17">
        <f t="shared" si="8"/>
        <v>0</v>
      </c>
      <c r="U35" s="11"/>
      <c r="V35" s="11"/>
      <c r="W35" s="11"/>
      <c r="X35" s="11"/>
      <c r="Y35" s="11"/>
      <c r="Z35" s="17">
        <f t="shared" si="9"/>
        <v>0</v>
      </c>
      <c r="AA35" s="23">
        <f t="shared" si="10"/>
        <v>0</v>
      </c>
      <c r="AB35" s="23">
        <f t="shared" si="1"/>
        <v>0</v>
      </c>
      <c r="AC35" s="11">
        <f t="shared" si="2"/>
        <v>0</v>
      </c>
      <c r="AD35" s="11">
        <f t="shared" si="3"/>
        <v>0</v>
      </c>
      <c r="AE35" s="11">
        <f t="shared" si="4"/>
        <v>0</v>
      </c>
      <c r="AF35" s="11">
        <f t="shared" si="5"/>
        <v>0</v>
      </c>
    </row>
    <row r="36" spans="1:32" ht="14.25">
      <c r="A36" s="10">
        <v>42004</v>
      </c>
      <c r="B36" s="12"/>
      <c r="C36" s="13"/>
      <c r="D36" s="13"/>
      <c r="E36" s="13"/>
      <c r="F36" s="13"/>
      <c r="G36" s="13"/>
      <c r="H36" s="13"/>
      <c r="I36" s="13"/>
      <c r="J36" s="17">
        <f t="shared" si="6"/>
        <v>0</v>
      </c>
      <c r="K36" s="18"/>
      <c r="L36" s="13"/>
      <c r="M36" s="13"/>
      <c r="N36" s="13"/>
      <c r="O36" s="13"/>
      <c r="P36" s="13"/>
      <c r="Q36" s="13"/>
      <c r="R36" s="13"/>
      <c r="S36" s="17">
        <f t="shared" si="7"/>
        <v>0</v>
      </c>
      <c r="T36" s="17">
        <f t="shared" si="8"/>
        <v>0</v>
      </c>
      <c r="U36" s="13"/>
      <c r="V36" s="13"/>
      <c r="W36" s="13"/>
      <c r="X36" s="13"/>
      <c r="Y36" s="13"/>
      <c r="Z36" s="17">
        <f t="shared" si="9"/>
        <v>0</v>
      </c>
      <c r="AA36" s="23">
        <f t="shared" si="10"/>
        <v>0</v>
      </c>
      <c r="AB36" s="23">
        <f t="shared" si="1"/>
        <v>0</v>
      </c>
      <c r="AC36" s="11">
        <f t="shared" si="2"/>
        <v>0</v>
      </c>
      <c r="AD36" s="11">
        <f t="shared" si="3"/>
        <v>0</v>
      </c>
      <c r="AE36" s="11">
        <f t="shared" si="4"/>
        <v>0</v>
      </c>
      <c r="AF36" s="11">
        <f t="shared" si="5"/>
        <v>0</v>
      </c>
    </row>
    <row r="37" spans="1:32" ht="14.25">
      <c r="A37" s="14" t="s">
        <v>16</v>
      </c>
      <c r="B37" s="14"/>
      <c r="C37" s="15">
        <f t="shared" ref="C37:AF37" si="16">SUM(C6:C35)</f>
        <v>1039</v>
      </c>
      <c r="D37" s="15">
        <f t="shared" si="16"/>
        <v>570</v>
      </c>
      <c r="E37" s="15">
        <f t="shared" si="16"/>
        <v>565</v>
      </c>
      <c r="F37" s="15">
        <f t="shared" si="16"/>
        <v>628</v>
      </c>
      <c r="G37" s="15">
        <f t="shared" si="16"/>
        <v>595</v>
      </c>
      <c r="H37" s="15">
        <f t="shared" si="16"/>
        <v>91</v>
      </c>
      <c r="I37" s="15">
        <f t="shared" si="16"/>
        <v>0</v>
      </c>
      <c r="J37" s="15" t="e">
        <f t="shared" si="16"/>
        <v>#VALUE!</v>
      </c>
      <c r="K37" s="15"/>
      <c r="L37" s="15">
        <f t="shared" si="16"/>
        <v>372</v>
      </c>
      <c r="M37" s="15">
        <f t="shared" si="16"/>
        <v>599</v>
      </c>
      <c r="N37" s="15">
        <f t="shared" si="16"/>
        <v>1348</v>
      </c>
      <c r="O37" s="15">
        <f t="shared" si="16"/>
        <v>0</v>
      </c>
      <c r="P37" s="15">
        <f t="shared" si="16"/>
        <v>2</v>
      </c>
      <c r="Q37" s="15">
        <f t="shared" si="16"/>
        <v>29</v>
      </c>
      <c r="R37" s="15">
        <f t="shared" si="16"/>
        <v>18</v>
      </c>
      <c r="S37" s="15" t="e">
        <f t="shared" si="16"/>
        <v>#VALUE!</v>
      </c>
      <c r="T37" s="17" t="e">
        <f t="shared" si="8"/>
        <v>#VALUE!</v>
      </c>
      <c r="U37" s="15">
        <f t="shared" si="16"/>
        <v>2115</v>
      </c>
      <c r="V37" s="15">
        <f t="shared" si="16"/>
        <v>628</v>
      </c>
      <c r="W37" s="15">
        <f t="shared" si="16"/>
        <v>631</v>
      </c>
      <c r="X37" s="15">
        <f t="shared" si="16"/>
        <v>218</v>
      </c>
      <c r="Y37" s="15">
        <f t="shared" si="16"/>
        <v>360</v>
      </c>
      <c r="Z37" s="15">
        <f t="shared" si="16"/>
        <v>3952</v>
      </c>
      <c r="AA37" s="24" t="e">
        <f t="shared" si="16"/>
        <v>#VALUE!</v>
      </c>
      <c r="AB37" s="24">
        <f t="shared" si="16"/>
        <v>-202</v>
      </c>
      <c r="AC37" s="25">
        <f t="shared" si="16"/>
        <v>0</v>
      </c>
      <c r="AD37" s="25">
        <f t="shared" si="16"/>
        <v>-34</v>
      </c>
      <c r="AE37" s="25">
        <f t="shared" si="16"/>
        <v>-98</v>
      </c>
      <c r="AF37" s="25">
        <f t="shared" si="16"/>
        <v>-342</v>
      </c>
    </row>
  </sheetData>
  <mergeCells count="8">
    <mergeCell ref="A1:AA1"/>
    <mergeCell ref="B3:S3"/>
    <mergeCell ref="B4:J4"/>
    <mergeCell ref="K4:S4"/>
    <mergeCell ref="A3:A5"/>
    <mergeCell ref="T3:T4"/>
    <mergeCell ref="U3:Z4"/>
    <mergeCell ref="AA3:AF4"/>
  </mergeCells>
  <phoneticPr fontId="15" type="noConversion"/>
  <pageMargins left="0.69791666666666696" right="0.697916666666666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K8" sqref="K8"/>
    </sheetView>
  </sheetViews>
  <sheetFormatPr defaultColWidth="8.75" defaultRowHeight="13.5"/>
  <cols>
    <col min="1" max="1" width="15.125" customWidth="1"/>
    <col min="2" max="2" width="15.75" customWidth="1"/>
    <col min="3" max="3" width="14.625" customWidth="1"/>
    <col min="4" max="4" width="15.25" customWidth="1"/>
    <col min="5" max="5" width="14.5" customWidth="1"/>
    <col min="6" max="6" width="15.25" customWidth="1"/>
  </cols>
  <sheetData>
    <row r="1" spans="1:6" ht="33.75" customHeight="1">
      <c r="A1" s="52" t="s">
        <v>46</v>
      </c>
      <c r="B1" s="52"/>
      <c r="C1" s="52"/>
      <c r="D1" s="52"/>
      <c r="E1" s="52"/>
      <c r="F1" s="52"/>
    </row>
    <row r="2" spans="1:6" ht="32.25" customHeight="1">
      <c r="A2" s="53" t="s">
        <v>45</v>
      </c>
      <c r="B2" s="54"/>
      <c r="C2" s="54"/>
      <c r="D2" s="54"/>
      <c r="E2" s="54"/>
      <c r="F2" s="54"/>
    </row>
    <row r="3" spans="1:6" s="1" customFormat="1" ht="21.75" customHeight="1">
      <c r="A3" s="55" t="s">
        <v>30</v>
      </c>
      <c r="B3" s="55"/>
      <c r="C3" s="55"/>
      <c r="D3" s="55"/>
      <c r="E3" s="55"/>
      <c r="F3" s="26"/>
    </row>
    <row r="4" spans="1:6" s="1" customFormat="1" ht="21.95" customHeight="1">
      <c r="A4" s="60" t="s">
        <v>31</v>
      </c>
      <c r="B4" s="69" t="s">
        <v>32</v>
      </c>
      <c r="C4" s="56" t="s">
        <v>48</v>
      </c>
      <c r="D4" s="57"/>
      <c r="E4" s="57"/>
      <c r="F4" s="60" t="s">
        <v>16</v>
      </c>
    </row>
    <row r="5" spans="1:6" ht="21.95" customHeight="1">
      <c r="A5" s="61"/>
      <c r="B5" s="70"/>
      <c r="C5" s="2" t="s">
        <v>33</v>
      </c>
      <c r="D5" s="3" t="s">
        <v>34</v>
      </c>
      <c r="E5" s="3" t="s">
        <v>47</v>
      </c>
      <c r="F5" s="61"/>
    </row>
    <row r="6" spans="1:6" ht="21.95" customHeight="1">
      <c r="A6" s="62" t="s">
        <v>35</v>
      </c>
      <c r="B6" s="4" t="s">
        <v>36</v>
      </c>
      <c r="C6" s="5"/>
      <c r="D6" s="5"/>
      <c r="E6" s="5"/>
      <c r="F6" s="5"/>
    </row>
    <row r="7" spans="1:6" ht="21.95" customHeight="1">
      <c r="A7" s="63"/>
      <c r="B7" s="6" t="s">
        <v>37</v>
      </c>
      <c r="C7" s="5"/>
      <c r="D7" s="5"/>
      <c r="E7" s="5"/>
      <c r="F7" s="5"/>
    </row>
    <row r="8" spans="1:6" ht="21.95" customHeight="1">
      <c r="A8" s="63"/>
      <c r="B8" s="6" t="s">
        <v>38</v>
      </c>
      <c r="C8" s="5"/>
      <c r="D8" s="5"/>
      <c r="E8" s="5"/>
      <c r="F8" s="5"/>
    </row>
    <row r="9" spans="1:6" ht="21.95" customHeight="1">
      <c r="A9" s="63"/>
      <c r="B9" s="6" t="s">
        <v>39</v>
      </c>
      <c r="C9" s="5"/>
      <c r="D9" s="5"/>
      <c r="E9" s="5"/>
      <c r="F9" s="5"/>
    </row>
    <row r="10" spans="1:6" ht="21.95" customHeight="1">
      <c r="A10" s="63"/>
      <c r="B10" s="6" t="s">
        <v>40</v>
      </c>
      <c r="C10" s="5"/>
      <c r="D10" s="5"/>
      <c r="E10" s="5"/>
      <c r="F10" s="5"/>
    </row>
    <row r="11" spans="1:6" ht="21.95" customHeight="1">
      <c r="A11" s="64" t="s">
        <v>41</v>
      </c>
      <c r="B11" s="4" t="s">
        <v>36</v>
      </c>
      <c r="C11" s="5"/>
      <c r="D11" s="5"/>
      <c r="E11" s="5"/>
      <c r="F11" s="5"/>
    </row>
    <row r="12" spans="1:6" ht="21.95" customHeight="1">
      <c r="A12" s="64"/>
      <c r="B12" s="6" t="s">
        <v>37</v>
      </c>
      <c r="C12" s="5"/>
      <c r="D12" s="5"/>
      <c r="E12" s="5"/>
      <c r="F12" s="5"/>
    </row>
    <row r="13" spans="1:6" ht="21.95" customHeight="1">
      <c r="A13" s="64"/>
      <c r="B13" s="6" t="s">
        <v>38</v>
      </c>
      <c r="C13" s="5"/>
      <c r="D13" s="5"/>
      <c r="E13" s="5"/>
      <c r="F13" s="5"/>
    </row>
    <row r="14" spans="1:6" ht="21.95" customHeight="1">
      <c r="A14" s="64"/>
      <c r="B14" s="6" t="s">
        <v>39</v>
      </c>
      <c r="C14" s="5"/>
      <c r="D14" s="5"/>
      <c r="E14" s="5"/>
      <c r="F14" s="5"/>
    </row>
    <row r="15" spans="1:6" ht="21.95" customHeight="1">
      <c r="A15" s="64"/>
      <c r="B15" s="6" t="s">
        <v>40</v>
      </c>
      <c r="C15" s="5"/>
      <c r="D15" s="5"/>
      <c r="E15" s="5"/>
      <c r="F15" s="5"/>
    </row>
    <row r="16" spans="1:6" ht="21.95" customHeight="1">
      <c r="A16" s="64" t="s">
        <v>42</v>
      </c>
      <c r="B16" s="4" t="s">
        <v>36</v>
      </c>
      <c r="C16" s="5"/>
      <c r="D16" s="5"/>
      <c r="E16" s="5"/>
      <c r="F16" s="5"/>
    </row>
    <row r="17" spans="1:6" ht="21.95" customHeight="1">
      <c r="A17" s="64"/>
      <c r="B17" s="6" t="s">
        <v>37</v>
      </c>
      <c r="C17" s="5"/>
      <c r="D17" s="5"/>
      <c r="E17" s="5"/>
      <c r="F17" s="5"/>
    </row>
    <row r="18" spans="1:6" ht="21.95" customHeight="1">
      <c r="A18" s="64"/>
      <c r="B18" s="6" t="s">
        <v>38</v>
      </c>
      <c r="C18" s="5"/>
      <c r="D18" s="5"/>
      <c r="E18" s="5"/>
      <c r="F18" s="5"/>
    </row>
    <row r="19" spans="1:6" ht="21.95" customHeight="1">
      <c r="A19" s="64"/>
      <c r="B19" s="6" t="s">
        <v>39</v>
      </c>
      <c r="C19" s="5"/>
      <c r="D19" s="5"/>
      <c r="E19" s="5"/>
      <c r="F19" s="5"/>
    </row>
    <row r="20" spans="1:6" ht="21.95" customHeight="1">
      <c r="A20" s="64"/>
      <c r="B20" s="6" t="s">
        <v>40</v>
      </c>
      <c r="C20" s="5"/>
      <c r="D20" s="5"/>
      <c r="E20" s="5"/>
      <c r="F20" s="5"/>
    </row>
    <row r="21" spans="1:6" ht="21.95" customHeight="1">
      <c r="A21" s="60" t="s">
        <v>43</v>
      </c>
      <c r="B21" s="4" t="s">
        <v>36</v>
      </c>
      <c r="C21" s="5"/>
      <c r="D21" s="5"/>
      <c r="E21" s="5"/>
      <c r="F21" s="5"/>
    </row>
    <row r="22" spans="1:6" ht="21.95" customHeight="1">
      <c r="A22" s="65"/>
      <c r="B22" s="6" t="s">
        <v>37</v>
      </c>
      <c r="C22" s="5"/>
      <c r="D22" s="5"/>
      <c r="E22" s="5"/>
      <c r="F22" s="5"/>
    </row>
    <row r="23" spans="1:6" ht="21.95" customHeight="1">
      <c r="A23" s="65"/>
      <c r="B23" s="6" t="s">
        <v>38</v>
      </c>
      <c r="C23" s="5"/>
      <c r="D23" s="5"/>
      <c r="E23" s="5"/>
      <c r="F23" s="5"/>
    </row>
    <row r="24" spans="1:6" ht="21.95" customHeight="1">
      <c r="A24" s="65"/>
      <c r="B24" s="6" t="s">
        <v>39</v>
      </c>
      <c r="C24" s="5"/>
      <c r="D24" s="5"/>
      <c r="E24" s="5"/>
      <c r="F24" s="5"/>
    </row>
    <row r="25" spans="1:6" ht="21.95" customHeight="1">
      <c r="A25" s="66"/>
      <c r="B25" s="6" t="s">
        <v>40</v>
      </c>
      <c r="C25" s="5"/>
      <c r="D25" s="5"/>
      <c r="E25" s="5"/>
      <c r="F25" s="5"/>
    </row>
    <row r="26" spans="1:6" ht="21.95" customHeight="1">
      <c r="A26" s="67" t="s">
        <v>44</v>
      </c>
      <c r="B26" s="4" t="s">
        <v>36</v>
      </c>
      <c r="C26" s="5"/>
      <c r="D26" s="5"/>
      <c r="E26" s="5"/>
      <c r="F26" s="5"/>
    </row>
    <row r="27" spans="1:6" ht="21.95" customHeight="1">
      <c r="A27" s="68"/>
      <c r="B27" s="6" t="s">
        <v>37</v>
      </c>
      <c r="C27" s="5"/>
      <c r="D27" s="5"/>
      <c r="E27" s="5"/>
      <c r="F27" s="5"/>
    </row>
    <row r="28" spans="1:6" ht="21.95" customHeight="1">
      <c r="A28" s="68"/>
      <c r="B28" s="6" t="s">
        <v>38</v>
      </c>
      <c r="C28" s="5"/>
      <c r="D28" s="5"/>
      <c r="E28" s="5"/>
      <c r="F28" s="5"/>
    </row>
    <row r="29" spans="1:6" ht="21.95" customHeight="1">
      <c r="A29" s="68"/>
      <c r="B29" s="6" t="s">
        <v>39</v>
      </c>
      <c r="C29" s="5"/>
      <c r="D29" s="5"/>
      <c r="E29" s="5"/>
      <c r="F29" s="5"/>
    </row>
    <row r="30" spans="1:6" ht="21.95" customHeight="1">
      <c r="A30" s="68"/>
      <c r="B30" s="6" t="s">
        <v>40</v>
      </c>
      <c r="C30" s="5"/>
      <c r="D30" s="5"/>
      <c r="E30" s="5"/>
      <c r="F30" s="5"/>
    </row>
    <row r="31" spans="1:6" ht="21.95" customHeight="1">
      <c r="A31" s="58" t="s">
        <v>49</v>
      </c>
      <c r="B31" s="59"/>
      <c r="C31" s="59"/>
      <c r="D31" s="59"/>
      <c r="E31" s="59"/>
      <c r="F31" s="59"/>
    </row>
  </sheetData>
  <mergeCells count="13">
    <mergeCell ref="A31:F31"/>
    <mergeCell ref="A4:A5"/>
    <mergeCell ref="A6:A10"/>
    <mergeCell ref="A11:A15"/>
    <mergeCell ref="A16:A20"/>
    <mergeCell ref="A21:A25"/>
    <mergeCell ref="A26:A30"/>
    <mergeCell ref="B4:B5"/>
    <mergeCell ref="F4:F5"/>
    <mergeCell ref="A1:F1"/>
    <mergeCell ref="A2:F2"/>
    <mergeCell ref="A3:E3"/>
    <mergeCell ref="C4:E4"/>
  </mergeCells>
  <phoneticPr fontId="15" type="noConversion"/>
  <pageMargins left="0.70763888888888904" right="0.31388888888888899" top="0.55000000000000004" bottom="0.55000000000000004" header="0.31388888888888899" footer="0.313888888888888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长春市天然气报表</vt:lpstr>
      <vt:lpstr>省能源局关于长春市报表</vt:lpstr>
      <vt:lpstr>供气单位附表1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ccdrc</dc:creator>
  <cp:lastModifiedBy>Administrator</cp:lastModifiedBy>
  <cp:lastPrinted>2018-10-15T04:32:28Z</cp:lastPrinted>
  <dcterms:created xsi:type="dcterms:W3CDTF">2014-12-19T04:16:00Z</dcterms:created>
  <dcterms:modified xsi:type="dcterms:W3CDTF">2018-10-15T04:33:18Z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