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945"/>
  </bookViews>
  <sheets>
    <sheet name="汇总表" sheetId="1" r:id="rId1"/>
  </sheets>
  <definedNames>
    <definedName name="_xlnm._FilterDatabase" localSheetId="0" hidden="1">汇总表!$A$6:$N$666</definedName>
    <definedName name="_xlnm.Print_Titles" localSheetId="0">汇总表!$2:$6</definedName>
  </definedNames>
  <calcPr calcId="144525" concurrentCalc="0"/>
</workbook>
</file>

<file path=xl/sharedStrings.xml><?xml version="1.0" encoding="utf-8"?>
<sst xmlns="http://schemas.openxmlformats.org/spreadsheetml/2006/main" count="1284">
  <si>
    <t>附件：</t>
  </si>
  <si>
    <t>2019年度佛山市三水区申请光伏发电应用项目奖励和补助资金名单</t>
  </si>
  <si>
    <t>序号</t>
  </si>
  <si>
    <t>申请人
/企业名称</t>
  </si>
  <si>
    <t>项目名称</t>
  </si>
  <si>
    <t>建筑或构筑物类型</t>
  </si>
  <si>
    <t>审核数</t>
  </si>
  <si>
    <t>备注</t>
  </si>
  <si>
    <t>业主奖励</t>
  </si>
  <si>
    <t>投资者补助</t>
  </si>
  <si>
    <t>合计奖励和补助金额（元）</t>
  </si>
  <si>
    <t>装机规模（千瓦）</t>
  </si>
  <si>
    <t>奖励标准</t>
  </si>
  <si>
    <t>小计</t>
  </si>
  <si>
    <t>实际发电量
（千瓦时）</t>
  </si>
  <si>
    <t>补助标准</t>
  </si>
  <si>
    <t>合计奖励和补助金额</t>
  </si>
  <si>
    <t>区级支付奖励和补助金额</t>
  </si>
  <si>
    <t>申请市级奖励和补助金额</t>
  </si>
  <si>
    <t>董泽凤</t>
  </si>
  <si>
    <t>董泽凤三水区大塘镇5.49千瓦分布式光伏发电项目</t>
  </si>
  <si>
    <t>个人</t>
  </si>
  <si>
    <t>1元/瓦</t>
  </si>
  <si>
    <t>0.15元/千瓦时</t>
  </si>
  <si>
    <t>陆兆辉</t>
  </si>
  <si>
    <t>陆兆辉三水区西南街道20千瓦分布式光伏发电项目</t>
  </si>
  <si>
    <t>苏祖生</t>
  </si>
  <si>
    <t>苏祖生三水区南山镇15.9千瓦分布式光伏发电项目</t>
  </si>
  <si>
    <t>叶瑞刚</t>
  </si>
  <si>
    <t>叶瑞刚三水区芦苞镇10.24千瓦分布式光伏发电项目</t>
  </si>
  <si>
    <t>刘锦权</t>
  </si>
  <si>
    <t>刘锦权三水区大塘镇5.67千瓦分布式光伏发电项目</t>
  </si>
  <si>
    <t>陆宗泽</t>
  </si>
  <si>
    <t>陆宗泽三水区西南街道27千瓦分布式光伏发电项目</t>
  </si>
  <si>
    <t>覃凯</t>
  </si>
  <si>
    <t>覃凯三水区白坭镇19.215千瓦分布式光伏发电项目</t>
  </si>
  <si>
    <t>张兴毅</t>
  </si>
  <si>
    <t>张兴毅三水区乐平镇11.97千瓦分布式光伏发电项目</t>
  </si>
  <si>
    <t>钟耀洪</t>
  </si>
  <si>
    <t>钟耀洪三水区南山镇20.4千瓦分布式光伏发电项目</t>
  </si>
  <si>
    <t>龙世华</t>
  </si>
  <si>
    <t>龙世华三水区西南街道20.74千瓦分布式光伏发电项目</t>
  </si>
  <si>
    <t>朱宝安</t>
  </si>
  <si>
    <t>朱宝安三水区乐平镇15.37千瓦分布式光伏发电项目</t>
  </si>
  <si>
    <t>陆健文</t>
  </si>
  <si>
    <t>陆健文三水区西南街道5.7千瓦分布式光伏发电项目</t>
  </si>
  <si>
    <t>李见嫦</t>
  </si>
  <si>
    <t>李见嫦三水区乐平镇15.39千瓦分布式光伏发电项目</t>
  </si>
  <si>
    <t>李小群</t>
  </si>
  <si>
    <t>李小群三水区西南街道15.12千瓦分布式光伏发电项目</t>
  </si>
  <si>
    <t>冯瑞河</t>
  </si>
  <si>
    <t>冯瑞河三水区南山镇8.4千瓦分布式光伏发电项目</t>
  </si>
  <si>
    <t>罗凤连</t>
  </si>
  <si>
    <t>罗凤连三水区南山镇17.96千瓦分布式光伏发电项目</t>
  </si>
  <si>
    <t>李立安</t>
  </si>
  <si>
    <t>李立安三水区南山镇18千瓦分布式光伏发电项目</t>
  </si>
  <si>
    <t>黄秀芳</t>
  </si>
  <si>
    <t>黄秀芳三水区南山镇24.10千瓦分布式光伏发电项目</t>
  </si>
  <si>
    <t>陆蕴图</t>
  </si>
  <si>
    <t>陆蕴图三水区云东海街道10.08千瓦分布式光伏发电项目</t>
  </si>
  <si>
    <t>杨华东</t>
  </si>
  <si>
    <t>杨华东三水区大塘镇24.1千瓦分布式光伏发电项目（二）</t>
  </si>
  <si>
    <t>杨华东三水区大塘镇24.1千瓦分布式光伏发电项目（一）</t>
  </si>
  <si>
    <t>刘玉英</t>
  </si>
  <si>
    <t>刘玉英三水区南山镇26.1千瓦分布式光伏发电项目</t>
  </si>
  <si>
    <t>刘玉英三水区芦苞镇80千瓦分布式光伏发电项目</t>
  </si>
  <si>
    <t>曾伟明</t>
  </si>
  <si>
    <t>曾伟明三水区大塘镇11.4千瓦分布式光伏发电项目</t>
  </si>
  <si>
    <t>曾满祥</t>
  </si>
  <si>
    <t>曾满祥三水区大塘镇13.725千瓦分布式光伏发电项目</t>
  </si>
  <si>
    <t>卢耀昌</t>
  </si>
  <si>
    <t>卢耀昌三水区乐平镇8.12千瓦分布式光伏发电项目</t>
  </si>
  <si>
    <t>何伦章</t>
  </si>
  <si>
    <t>何伦章三水区云东海街道9.97千瓦分布式发电项目</t>
  </si>
  <si>
    <t>陆建明</t>
  </si>
  <si>
    <t>陆建明三水区乐平镇20.1千瓦分布式光伏发电项目</t>
  </si>
  <si>
    <t>谭巨生</t>
  </si>
  <si>
    <t>谭巨生三水区云东海街道14.58千瓦分布式光伏发电项目</t>
  </si>
  <si>
    <t>麦道生</t>
  </si>
  <si>
    <t>麦道生三水区西南街道9.72千瓦分布式光伏发电项目</t>
  </si>
  <si>
    <t>朱辉寿</t>
  </si>
  <si>
    <t>朱辉寿三水区南山镇18.6千瓦分布式光伏发电项目</t>
  </si>
  <si>
    <t>莫锦杰</t>
  </si>
  <si>
    <t>莫锦杰三水区大塘镇12.7千瓦，14千瓦分布式光伏发电项目</t>
  </si>
  <si>
    <t>林志强</t>
  </si>
  <si>
    <t>林志强三水区大塘镇9.72千瓦分布式光伏发电项目</t>
  </si>
  <si>
    <t>陆伟明</t>
  </si>
  <si>
    <t>陆伟明三水区乐平镇22.62千瓦分布式光伏发电项目</t>
  </si>
  <si>
    <t>陈志明</t>
  </si>
  <si>
    <t>陈志明三水区大塘镇16.53千瓦分布式光伏发电项目</t>
  </si>
  <si>
    <t>何燕芳</t>
  </si>
  <si>
    <t>何燕芳三水区南山镇8千瓦分布式光伏发电项目</t>
  </si>
  <si>
    <t>林华</t>
  </si>
  <si>
    <t>林华三水区大塘镇17.11千瓦分布式光伏发电项目</t>
  </si>
  <si>
    <t>陆伟成</t>
  </si>
  <si>
    <t>陆伟成三水区乐平镇22.62千瓦分布式光伏发电项目</t>
  </si>
  <si>
    <t>陈焯华</t>
  </si>
  <si>
    <t>陈焯华三水区大塘镇9.12千瓦分布式光伏发电项目</t>
  </si>
  <si>
    <t>禤志昌</t>
  </si>
  <si>
    <t>禤志昌三水区乐平镇12.47千瓦分布式光伏发电项目</t>
  </si>
  <si>
    <t>林国权</t>
  </si>
  <si>
    <t>林国权三水区芦苞镇12.76千瓦分布式光伏发电项目</t>
  </si>
  <si>
    <t>谢建康</t>
  </si>
  <si>
    <t>谢建康三水区乐平镇16.82千瓦分布式光伏发电项目</t>
  </si>
  <si>
    <t>卢桂兵</t>
  </si>
  <si>
    <t>卢桂兵三水区南山镇20.2千瓦分布式光伏发电项目</t>
  </si>
  <si>
    <t>卢信标</t>
  </si>
  <si>
    <t>卢信标三水区乐平镇22.23千瓦分布式光伏发电项目</t>
  </si>
  <si>
    <t>李福炎</t>
  </si>
  <si>
    <t>李福炎三水区南山镇8.99千瓦分布式光伏发电项目</t>
  </si>
  <si>
    <t>梁湛辉</t>
  </si>
  <si>
    <t>梁湛辉三水区乐平镇14.22千瓦分布式光伏发电项目</t>
  </si>
  <si>
    <t>麦展河</t>
  </si>
  <si>
    <t>麦展河三水区乐平镇15.68千瓦分布式光伏发电项目</t>
  </si>
  <si>
    <t>钱绍忠</t>
  </si>
  <si>
    <t>钱绍忠三水区云东海街道17.67千瓦分布式光伏发电项目</t>
  </si>
  <si>
    <t>乐其新</t>
  </si>
  <si>
    <t>乐其新三水区南山镇23.18千瓦分布式光伏发电项目</t>
  </si>
  <si>
    <t>杨金民</t>
  </si>
  <si>
    <t>杨金民三水区南山镇25.65千瓦分布式光伏发电项目</t>
  </si>
  <si>
    <t>林桂洪</t>
  </si>
  <si>
    <t>林桂洪三水区大塘镇15.12千瓦分布式光伏发电项目</t>
  </si>
  <si>
    <t>朱荣昌</t>
  </si>
  <si>
    <t>朱荣昌三水区南山镇16.82千瓦分布式光伏发电项目</t>
  </si>
  <si>
    <t>陈志仁</t>
  </si>
  <si>
    <t>陈志仁三水区南山镇16.82千瓦分布式光伏发电项目</t>
  </si>
  <si>
    <t>陆振庭</t>
  </si>
  <si>
    <t>陆振庭三水区西南街道11.88千瓦分布式光伏发电项目</t>
  </si>
  <si>
    <t>朱德能</t>
  </si>
  <si>
    <t>朱德能三水区乐平镇15.96千瓦分布式光伏发电项目</t>
  </si>
  <si>
    <t>麦岳明</t>
  </si>
  <si>
    <t>麦岳明三水区乐平镇18千瓦分布式光伏发电项目</t>
  </si>
  <si>
    <t>林岳之</t>
  </si>
  <si>
    <t>林岳之三水区白坭镇12千瓦分布式光伏发电项目</t>
  </si>
  <si>
    <t>郭炎森</t>
  </si>
  <si>
    <t>郭炎森三水区大塘镇20千瓦分布式光伏发电项目</t>
  </si>
  <si>
    <t>潘树华</t>
  </si>
  <si>
    <t>潘树华三水区乐平镇18.3千瓦分布式光伏发电项目</t>
  </si>
  <si>
    <t>骆景华</t>
  </si>
  <si>
    <t>骆景华三水区乐平镇19.5千瓦分布式光伏发电项目</t>
  </si>
  <si>
    <t>徐勇英</t>
  </si>
  <si>
    <t>徐勇英三水区白坭镇10千瓦分布式光伏发电项目</t>
  </si>
  <si>
    <t>何树成</t>
  </si>
  <si>
    <t>何树成三水区云东海街道11.97千瓦分布式发电项目</t>
  </si>
  <si>
    <t>莫国安</t>
  </si>
  <si>
    <t>莫国安三水区大塘镇7.32千瓦分布式光伏发电项目</t>
  </si>
  <si>
    <t>黄其敏</t>
  </si>
  <si>
    <t>黄其敏三水区芦苞镇20.46千瓦分布式光伏发电项目</t>
  </si>
  <si>
    <t>黄奋飞</t>
  </si>
  <si>
    <t>黄奋飞三水区芦苞镇20千瓦分布式光伏发电项目</t>
  </si>
  <si>
    <t>张洁</t>
  </si>
  <si>
    <t>张洁三水区大塘镇14.64千瓦分布式光伏发电项目</t>
  </si>
  <si>
    <t>何春霞</t>
  </si>
  <si>
    <t>何春霞三水区南山镇15.93千瓦分布式光伏发电项目</t>
  </si>
  <si>
    <t>莫文光</t>
  </si>
  <si>
    <t>莫文光三水区大塘镇10.065千瓦分布式光伏发电项目</t>
  </si>
  <si>
    <t>王丁山</t>
  </si>
  <si>
    <t>王丁山三水区乐平镇10.8千瓦分布式光伏发电项目</t>
  </si>
  <si>
    <t>钱意连</t>
  </si>
  <si>
    <t>钱意连三水区云东海街道12千瓦分布式光伏发电项目</t>
  </si>
  <si>
    <t>陈建明</t>
  </si>
  <si>
    <t>陈建明三水区西南街道9.69千瓦分布式光伏发电项目</t>
  </si>
  <si>
    <t>李尚清</t>
  </si>
  <si>
    <t>李尚清三水区大塘镇11.02千瓦分布式光伏发电项目</t>
  </si>
  <si>
    <t>冼连东</t>
  </si>
  <si>
    <t>冼连东三水区南山镇16.82千瓦分布式光伏发电项目</t>
  </si>
  <si>
    <t>陆锡朝</t>
  </si>
  <si>
    <t>陆锡朝三水区西南街道4.27千瓦分布式光伏发电项目</t>
  </si>
  <si>
    <t>陆锦朝</t>
  </si>
  <si>
    <t xml:space="preserve">陆锦朝三水区西南街道5.13千瓦分布式光伏发电项目 </t>
  </si>
  <si>
    <t>叶炳潮</t>
  </si>
  <si>
    <t>叶炳潮三水区大塘镇13.2千瓦分布式光伏发电项目</t>
  </si>
  <si>
    <t>何惠娴</t>
  </si>
  <si>
    <t>何惠娴三水区乐平镇9.69千瓦分布式光伏发电项目</t>
  </si>
  <si>
    <t>林小群</t>
  </si>
  <si>
    <t>林小群三水区西南街道20.35千瓦分布式发电项目</t>
  </si>
  <si>
    <t>何冠群</t>
  </si>
  <si>
    <t>何冠群三水区西南街道10.62千瓦分布式光伏发电项目</t>
  </si>
  <si>
    <t>李志伟</t>
  </si>
  <si>
    <t>李志伟三水区西南街道11.4千瓦分布式光伏发电项目</t>
  </si>
  <si>
    <t>叶松兴</t>
  </si>
  <si>
    <t>叶松兴三水区大塘镇7.32千瓦分布式光伏发电项目</t>
  </si>
  <si>
    <t>禤健星</t>
  </si>
  <si>
    <t>禤健星三水区乐平镇20.475千瓦分布式光伏发电项目</t>
  </si>
  <si>
    <t>陆雪仪</t>
  </si>
  <si>
    <t>陆雪仪三水区乐平镇10.675千瓦分布式光伏发电项目</t>
  </si>
  <si>
    <t>邓满珍</t>
  </si>
  <si>
    <t>邓满珍三水区乐平镇17.4千瓦分布式光伏发电项目</t>
  </si>
  <si>
    <t>刘景芬</t>
  </si>
  <si>
    <t>刘景芬三水区乐平镇8.1千瓦分布式光伏发电项目</t>
  </si>
  <si>
    <t>范瑞娆</t>
  </si>
  <si>
    <t>范瑞娆三水区乐平镇5.4千瓦分布式光伏发电项目</t>
  </si>
  <si>
    <t>林玉华</t>
  </si>
  <si>
    <t>林玉华三水区大塘镇15.12千瓦分布式光伏发电项目</t>
  </si>
  <si>
    <t>赖宏连</t>
  </si>
  <si>
    <t>赖宏连三水区大塘镇6千瓦分布式光伏发电项目</t>
  </si>
  <si>
    <t>黄纪源</t>
  </si>
  <si>
    <t>黄纪源三水区大塘镇5.8千瓦分布式光伏发电项目</t>
  </si>
  <si>
    <t>叶健华</t>
  </si>
  <si>
    <t>叶健华三水区大塘镇10.83千瓦分布式光伏发电项目</t>
  </si>
  <si>
    <t>罗俊飞</t>
  </si>
  <si>
    <t>罗俊飞三水区乐平镇13.68千瓦分布式光伏发电项目</t>
  </si>
  <si>
    <t>陆允良</t>
  </si>
  <si>
    <t>陆允良三水区西南街道13.5千瓦分布式光伏发电项目</t>
  </si>
  <si>
    <t>陆庆良</t>
  </si>
  <si>
    <t>陆庆良三水区西南街道12.83千瓦分布式光伏发电项目</t>
  </si>
  <si>
    <t>陆信伟</t>
  </si>
  <si>
    <t>陆信伟三水区西南街道12千瓦分布式光伏发电项目</t>
  </si>
  <si>
    <t>陆广权</t>
  </si>
  <si>
    <t>陆广权三水区西南街道9.12千瓦分布式光伏发电项目</t>
  </si>
  <si>
    <t>朱志文</t>
  </si>
  <si>
    <t>朱志文三水区西南街道12.26千瓦分布式光伏发电项目</t>
  </si>
  <si>
    <t>张礼鸣</t>
  </si>
  <si>
    <t>张礼鸣三水区西南街道11.4千瓦分布式光伏发电项目</t>
  </si>
  <si>
    <t>陆毅源</t>
  </si>
  <si>
    <t>陆毅源三水区西南街道15.39千瓦分布式光伏发电项目</t>
  </si>
  <si>
    <t>陆坚波</t>
  </si>
  <si>
    <t>陆坚波三水区西南街道13.68千瓦分布式光伏发电项目</t>
  </si>
  <si>
    <t>陆远新</t>
  </si>
  <si>
    <t>陆远新三水区西南街道13.5千瓦分布式光伏发电项目</t>
  </si>
  <si>
    <t>李仲昌</t>
  </si>
  <si>
    <t>李仲昌三水区大塘镇15.4千瓦分布式光伏发电项目</t>
  </si>
  <si>
    <t>梁子科</t>
  </si>
  <si>
    <t>梁子科三水区乐平镇13.5千瓦分布式光伏发电项目</t>
  </si>
  <si>
    <t>张泽泉</t>
  </si>
  <si>
    <t>张泽泉三水区大塘镇20千瓦分布式光伏发电项目</t>
  </si>
  <si>
    <t>张伟良</t>
  </si>
  <si>
    <t>张伟良三水区大塘镇20千瓦分布式光伏发电项目</t>
  </si>
  <si>
    <t>李永昌</t>
  </si>
  <si>
    <t>李永昌三水区大塘镇18千瓦分布式光伏发电项目</t>
  </si>
  <si>
    <t>梁慧娟</t>
  </si>
  <si>
    <t>梁慧娟三水区大塘镇18千瓦分布式光伏发电项目</t>
  </si>
  <si>
    <t>张伟光</t>
  </si>
  <si>
    <t>张伟光三水区大塘镇20千瓦分布式光伏发电项目</t>
  </si>
  <si>
    <t>莫建洪</t>
  </si>
  <si>
    <t>莫建洪三水区大塘镇20千瓦分布式光伏发电项目</t>
  </si>
  <si>
    <t>刘丽珍</t>
  </si>
  <si>
    <t>刘丽珍三水区大塘镇15千瓦分布式光伏发电项目</t>
  </si>
  <si>
    <t>张耀文</t>
  </si>
  <si>
    <t>张耀文三水区大塘镇10.2千瓦分布式光伏发电项目</t>
  </si>
  <si>
    <t>叶润生</t>
  </si>
  <si>
    <t>叶润生三水区大塘镇17.7千瓦分布式光伏发电项目</t>
  </si>
  <si>
    <t>莫炳安</t>
  </si>
  <si>
    <t>莫炳安三水区大塘镇22.8千瓦分布式光伏发电项目</t>
  </si>
  <si>
    <t>李静霞</t>
  </si>
  <si>
    <t>李静霞三水区大塘镇23.4千瓦分布式光伏发电项目</t>
  </si>
  <si>
    <t>莫剑球</t>
  </si>
  <si>
    <t>莫剑球三水区南山镇18千瓦分布式光伏发电项目</t>
  </si>
  <si>
    <t>李燕强</t>
  </si>
  <si>
    <t>李燕强三水区大塘镇21.6千瓦分布式光伏发电项目</t>
  </si>
  <si>
    <t>李燕强三水区大塘镇16.2千瓦分布式光伏发电项目</t>
  </si>
  <si>
    <t>叶永安</t>
  </si>
  <si>
    <t>叶永安三水区大塘镇14.4千瓦分布式光伏发电项目</t>
  </si>
  <si>
    <t>叶永宽</t>
  </si>
  <si>
    <t>叶永宽三水区大塘镇14.4千瓦分布式光伏发电项目</t>
  </si>
  <si>
    <t>叶荫明</t>
  </si>
  <si>
    <t>叶荫明三水区大塘镇15.56千瓦分布式光伏发电项目</t>
  </si>
  <si>
    <t>杨德清</t>
  </si>
  <si>
    <t>杨德清三水区大塘镇13.12千瓦分布式光伏发电项目</t>
  </si>
  <si>
    <t>黄湛昌</t>
  </si>
  <si>
    <t>黄湛昌三水区西南街道11千瓦分布式光伏发电项目</t>
  </si>
  <si>
    <t>雷启祥</t>
  </si>
  <si>
    <t>雷启祥三水区芦苞镇15千瓦分布式光伏发电项目</t>
  </si>
  <si>
    <t>姚贵华</t>
  </si>
  <si>
    <t>姚贵华三水区芦苞镇10.8千瓦分布式光伏发电项目</t>
  </si>
  <si>
    <t>刘海池</t>
  </si>
  <si>
    <t>刘海池三水区白坭镇15千瓦分布式光伏发电项目</t>
  </si>
  <si>
    <t>李仕坚</t>
  </si>
  <si>
    <t>李仕坚三水区大塘镇12千瓦分布式光伏发电项目</t>
  </si>
  <si>
    <t>吴泽棉</t>
  </si>
  <si>
    <t>吴泽棉三水区芦苞镇30千瓦分布式光伏发电项目</t>
  </si>
  <si>
    <t>谭庆新</t>
  </si>
  <si>
    <t>谭庆新三水区西南街道13.8千瓦分布式光伏发电项目</t>
  </si>
  <si>
    <t>何根全</t>
  </si>
  <si>
    <t>何根全三水区乐平镇12千瓦分布式光伏发电项目</t>
  </si>
  <si>
    <t>禤贤生</t>
  </si>
  <si>
    <t>禤贤生三水区乐平镇15千瓦分布式光伏发电项目</t>
  </si>
  <si>
    <t>龙乃根</t>
  </si>
  <si>
    <t>龙乃根三水区乐平镇20.3千瓦分布式光伏发电项目</t>
  </si>
  <si>
    <t>潘家润</t>
  </si>
  <si>
    <t>潘家润三水区乐平镇5.4千瓦分布式光伏发电项目</t>
  </si>
  <si>
    <t>蔡伟坚</t>
  </si>
  <si>
    <t>蔡伟坚三水区芦苞镇8.24千瓦分布式光伏发电项目</t>
  </si>
  <si>
    <t>龙乃云</t>
  </si>
  <si>
    <t>龙乃云三水区乐平镇5.4千瓦分布式光伏发电项目</t>
  </si>
  <si>
    <t>范日芬</t>
  </si>
  <si>
    <t>范日芬三水区乐平镇19.25千瓦分布式光伏发电项目</t>
  </si>
  <si>
    <t>陈衍彤</t>
  </si>
  <si>
    <t>陈衍彤三水区乐平镇13.5千瓦分布式光伏发电项目</t>
  </si>
  <si>
    <t>冯国平</t>
  </si>
  <si>
    <t>冯国平三水区南山镇14.28千瓦分布式光伏发电项目</t>
  </si>
  <si>
    <t>梁赞良</t>
  </si>
  <si>
    <t>梁赞良三水区乐平镇17.67千瓦分布式光伏发电项目</t>
  </si>
  <si>
    <t>蔡昌华</t>
  </si>
  <si>
    <t>蔡昌华三水区芦苞镇7千瓦分布式光伏发电项目</t>
  </si>
  <si>
    <t>杨庆军</t>
  </si>
  <si>
    <t>杨庆军三水区乐平镇12.54千瓦分布式光伏发电项目</t>
  </si>
  <si>
    <t>邹厚斌</t>
  </si>
  <si>
    <t>邹厚斌三水区乐平镇23.65千瓦分布式光伏发电项目</t>
  </si>
  <si>
    <t>戴小群</t>
  </si>
  <si>
    <t>戴小群三水区西南街道10千瓦分布式光伏发电项目</t>
  </si>
  <si>
    <t>罗志林</t>
  </si>
  <si>
    <t>罗志林三水区乐平镇4.32千瓦分布式光伏发电项目</t>
  </si>
  <si>
    <t>古新华</t>
  </si>
  <si>
    <t>古新华三水区大塘镇4.88千瓦分布式光伏发电项目</t>
  </si>
  <si>
    <t>邓球汉</t>
  </si>
  <si>
    <t>邓球汉三水区西南街道10千瓦分布式光伏发电项目</t>
  </si>
  <si>
    <t>莫桂文</t>
  </si>
  <si>
    <t>莫桂文三水区大塘镇11.4千瓦分布式光伏发电项目</t>
  </si>
  <si>
    <t>赖荣超</t>
  </si>
  <si>
    <t>赖荣超三水区西南街道13.5千瓦分布式光伏发电项目</t>
  </si>
  <si>
    <t>姚金连</t>
  </si>
  <si>
    <t>姚金连三水区云东海街道13.2千瓦分布式光伏发电项目</t>
  </si>
  <si>
    <t>徐志亮</t>
  </si>
  <si>
    <t>徐志亮三水区云东海街道13.2千瓦分布式光伏发电项目</t>
  </si>
  <si>
    <t>莫俊雄</t>
  </si>
  <si>
    <t>莫俊雄三水区云东海街道18千瓦分布式光伏发电项目</t>
  </si>
  <si>
    <t>郭磊明</t>
  </si>
  <si>
    <t>郭磊明三水区西南街道11.78千瓦分布式光伏发电项目</t>
  </si>
  <si>
    <t>欧伟祥</t>
  </si>
  <si>
    <t>欧伟祥三水区西南街道10.54千瓦分布式光伏发电项目</t>
  </si>
  <si>
    <t>任宁</t>
  </si>
  <si>
    <t>任宁三水区西南街道9.92千瓦分布式光伏发电项目</t>
  </si>
  <si>
    <t>唐志明</t>
  </si>
  <si>
    <t>唐志明三水区西南街道13.64千瓦分布式光伏发电项目</t>
  </si>
  <si>
    <t>李学坚</t>
  </si>
  <si>
    <t>李学坚三水区西南街道26.88千瓦分布式光伏发电项目</t>
  </si>
  <si>
    <t>麦楠生</t>
  </si>
  <si>
    <t>麦楠生三水区西南街道20千瓦分布式光伏发电项目</t>
  </si>
  <si>
    <t>邓昭汗</t>
  </si>
  <si>
    <t>邓昭汗三水区西南街道11千瓦分布式光伏发电项目</t>
  </si>
  <si>
    <t>董智超</t>
  </si>
  <si>
    <t>董智超三水区西南街道11千瓦分布式光伏发电项目</t>
  </si>
  <si>
    <t>黄焯康</t>
  </si>
  <si>
    <t>黄焯康三水区大塘镇6.55千瓦分布式光伏发电项目</t>
  </si>
  <si>
    <t>何业留</t>
  </si>
  <si>
    <t>何业留三水区云东海街道5.5千瓦分布式光伏发电项目</t>
  </si>
  <si>
    <t>刘耀财</t>
  </si>
  <si>
    <t>刘耀财三水区乐平镇20千瓦分布式光伏发电项目</t>
  </si>
  <si>
    <t>梁家勤</t>
  </si>
  <si>
    <t>梁家勤三水区云东海街道11.02千瓦分布式光伏发电项目</t>
  </si>
  <si>
    <t>邓国光</t>
  </si>
  <si>
    <t xml:space="preserve">邓国光三水区西南街道21.56千瓦分布式光伏发电项目 </t>
  </si>
  <si>
    <t>邝泽祥</t>
  </si>
  <si>
    <t>邝泽祥三水区西南街道13.2千瓦分布式光伏发电项目</t>
  </si>
  <si>
    <t>钱伟冲</t>
  </si>
  <si>
    <t>钱伟冲三水区乐平镇11.31千瓦分布式光伏发电项目</t>
  </si>
  <si>
    <t>刘健飞</t>
  </si>
  <si>
    <t>刘健飞三水区乐平镇21.66千瓦分布式光伏发电项目</t>
  </si>
  <si>
    <t>范敬文</t>
  </si>
  <si>
    <t>范敬文三水区乐平镇16千瓦分布式光伏发电项目</t>
  </si>
  <si>
    <t>莫有光</t>
  </si>
  <si>
    <t>莫有光三水区云东海街道11.6千瓦分布式光伏发电项目</t>
  </si>
  <si>
    <t>冼志勇</t>
  </si>
  <si>
    <t>冼志勇三水区芦苞镇20.48千瓦分布式光伏发电项目</t>
  </si>
  <si>
    <t>卢少霞</t>
  </si>
  <si>
    <t>卢少霞三水区芦苞镇13.14千瓦分布式光伏发电项目</t>
  </si>
  <si>
    <t>潘焯新</t>
  </si>
  <si>
    <t>潘焯新三水区南山镇10.26千瓦分布式光伏发电项目</t>
  </si>
  <si>
    <t>冼肖梅</t>
  </si>
  <si>
    <t>冼肖梅三水区芦苞镇20.48千瓦分布式光伏发电项目</t>
  </si>
  <si>
    <t>霍学良</t>
  </si>
  <si>
    <t>霍学良三水区西南街道23.73千瓦分布式光伏发电项目</t>
  </si>
  <si>
    <t>梁汝明</t>
  </si>
  <si>
    <t>梁汝明三水区云东海街道15.33千瓦分布式光伏发电项目</t>
  </si>
  <si>
    <t>陆志荣</t>
  </si>
  <si>
    <t>陆志荣三水区西南街道58.4千瓦分布式光伏发电项目</t>
  </si>
  <si>
    <t>何家伟</t>
  </si>
  <si>
    <t>何家伟三水区白坭镇13.72千瓦分布式光伏发电项目</t>
  </si>
  <si>
    <t>叶浩新</t>
  </si>
  <si>
    <t>叶浩新三水区大塘镇13.57千瓦分布式光伏发电项目</t>
  </si>
  <si>
    <t>何杰星</t>
  </si>
  <si>
    <t xml:space="preserve">何杰星三水区云东海街道10.15千瓦分布式光伏发电项目 </t>
  </si>
  <si>
    <t>邓铭泉</t>
  </si>
  <si>
    <t>邓铭泉三水区乐平镇10.675千瓦分布式光伏发电项目</t>
  </si>
  <si>
    <t>陆结心</t>
  </si>
  <si>
    <t>陆结心三水区西南街道21.6千瓦分布式光伏发电项目</t>
  </si>
  <si>
    <t>李铭新</t>
  </si>
  <si>
    <t>李铭新三水区西南街道10.8千瓦分布式光伏发电项目</t>
  </si>
  <si>
    <t>陆有杰</t>
  </si>
  <si>
    <t>陆有杰三水区西南街道11.88千瓦分布式光伏发电项目</t>
  </si>
  <si>
    <t>刘家仕</t>
  </si>
  <si>
    <t>刘家仕三水区乐平镇15千瓦分布式光伏发电项目</t>
  </si>
  <si>
    <t>陈学成</t>
  </si>
  <si>
    <t>陈学成三水区芦苞镇10.08千瓦分布式光伏发电项目</t>
  </si>
  <si>
    <t>蔡欣华</t>
  </si>
  <si>
    <t>蔡欣华三水区芦苞镇5.4千瓦分布式光伏发电项目</t>
  </si>
  <si>
    <t>冯桂培</t>
  </si>
  <si>
    <t>冯桂培三水区西南街道20.1千瓦分布式光伏发电项目</t>
  </si>
  <si>
    <t>黄明权</t>
  </si>
  <si>
    <t>黄明权三水区乐平镇11.02千瓦分布式光伏发电项目</t>
  </si>
  <si>
    <t>许国伦</t>
  </si>
  <si>
    <t>许国伦三水区乐平镇15.1千瓦分布式光伏发电项目</t>
  </si>
  <si>
    <t>何平</t>
  </si>
  <si>
    <t>何平三水区西南街道9千瓦分布式光伏发电项目</t>
  </si>
  <si>
    <t>卢伟锋</t>
  </si>
  <si>
    <t>卢伟锋三水区乐平镇12.505千瓦分布式光伏发电项目</t>
  </si>
  <si>
    <t>梁萍崧</t>
  </si>
  <si>
    <t>梁萍崧三水区云东海街道4千瓦分布式光伏发电项目</t>
  </si>
  <si>
    <t>陆捷霞</t>
  </si>
  <si>
    <t>陆捷霞三水区西南街道7.84千瓦分布式光伏发电项目</t>
  </si>
  <si>
    <t>吴兴华</t>
  </si>
  <si>
    <t>吴兴华三水区大塘镇10.98千瓦分布式光伏发电项目</t>
  </si>
  <si>
    <t>何桂荣</t>
  </si>
  <si>
    <t>何桂荣三水区乐平镇3千瓦分布式光伏发电项目</t>
  </si>
  <si>
    <t>麦卫强</t>
  </si>
  <si>
    <t>麦卫强三水区乐平镇5.185千瓦分布式光伏发电项目</t>
  </si>
  <si>
    <t>邓力文</t>
  </si>
  <si>
    <t>邓力文三水区西南街道10.26千瓦分布式发电项目</t>
  </si>
  <si>
    <t>骆锦华</t>
  </si>
  <si>
    <t>骆锦华三水区乐平镇20千瓦分布式光伏发电项目</t>
  </si>
  <si>
    <t>邓浩明</t>
  </si>
  <si>
    <t xml:space="preserve">邓浩明三水区云东海街道11.97千瓦分布式光伏发电项目 </t>
  </si>
  <si>
    <t>梁德坚</t>
  </si>
  <si>
    <t>梁德坚三水区白坭镇14.7千瓦分布式光伏发电项目</t>
  </si>
  <si>
    <t>罗达生</t>
  </si>
  <si>
    <t>罗达生三水区乐平镇6.3千瓦分布式光伏发电项目</t>
  </si>
  <si>
    <t>陆作灵</t>
  </si>
  <si>
    <t>陆作灵三水区西南街道14千瓦分布式光伏发电项目</t>
  </si>
  <si>
    <t>何理文</t>
  </si>
  <si>
    <t>何理文三水区乐平镇15.12千瓦分布式光伏发电项目</t>
  </si>
  <si>
    <t>吴凤明</t>
  </si>
  <si>
    <t>吴凤明三水区芦苞镇4.48千瓦分布式光伏发电项目</t>
  </si>
  <si>
    <t>李运中</t>
  </si>
  <si>
    <t>李运中三水区西南街道70千瓦分布式光伏发电项目</t>
  </si>
  <si>
    <t>李运中三水区西南街道100千瓦分布式光伏发电项目（一）</t>
  </si>
  <si>
    <t>李运中三水区西南街道100千瓦分布式光伏发电项目（二）</t>
  </si>
  <si>
    <t>梁顺霞</t>
  </si>
  <si>
    <t xml:space="preserve">梁顺霞三水区云东海街道5.23千瓦分布式光伏发电项目 </t>
  </si>
  <si>
    <t>范汝佳</t>
  </si>
  <si>
    <t>范汝佳三水区乐平镇9.86千瓦分布式光伏发电项目</t>
  </si>
  <si>
    <t>何锦玲</t>
  </si>
  <si>
    <t>何锦玲三水区云东海街道15千瓦分布式光伏发电项目</t>
  </si>
  <si>
    <t>何镜彬</t>
  </si>
  <si>
    <t>何镜彬三水区乐平镇5.4千瓦分布式光伏发电项目</t>
  </si>
  <si>
    <t>卢光太</t>
  </si>
  <si>
    <t>卢光太三水区芦苞镇10.67千瓦分布式光伏发电项目</t>
  </si>
  <si>
    <t>卢江太</t>
  </si>
  <si>
    <t>卢江太三水区芦苞镇16.47千瓦分布式光伏发电项目</t>
  </si>
  <si>
    <t>李志刚</t>
  </si>
  <si>
    <t>李志刚三水区芦苞镇9.76千瓦分布式光伏发电项目</t>
  </si>
  <si>
    <t>林耀添</t>
  </si>
  <si>
    <t>林耀添三水区大塘镇14.4千瓦分布式光伏发电项目</t>
  </si>
  <si>
    <t>林满财</t>
  </si>
  <si>
    <t>林满财三水区大塘镇12.65千瓦分布式光伏发电项目</t>
  </si>
  <si>
    <t>郭荣昌</t>
  </si>
  <si>
    <t>郭荣昌三水区西南街道18.85千瓦分布式光伏发电项目</t>
  </si>
  <si>
    <t>刘发文</t>
  </si>
  <si>
    <t>刘发文三水区乐平镇18.4千瓦分布式光伏发电项目</t>
  </si>
  <si>
    <t>陆永文</t>
  </si>
  <si>
    <t>陆永文三水区西南街道12.9千瓦分布式光伏发电项目</t>
  </si>
  <si>
    <t>李永祥</t>
  </si>
  <si>
    <t>李永祥三水区西南街道9.86千瓦分布式光伏发电项目</t>
  </si>
  <si>
    <t>何伟才</t>
  </si>
  <si>
    <t>何伟才三水区云东海街道11千瓦分布式光伏发电项目</t>
  </si>
  <si>
    <t>陆永秋</t>
  </si>
  <si>
    <t>陆永秋三水区西南街道12.6千瓦分布式光伏发电项目</t>
  </si>
  <si>
    <t>邝绍辉</t>
  </si>
  <si>
    <t>邝绍辉三水区乐平镇15千瓦分布式光伏发电项目</t>
  </si>
  <si>
    <t>卢建忠</t>
  </si>
  <si>
    <t>卢建忠三水区南山镇11.8千瓦分布式光伏发电项目</t>
  </si>
  <si>
    <t>潘俊文</t>
  </si>
  <si>
    <t>潘俊文三水区西南街道9.72千瓦分布式发电项目</t>
  </si>
  <si>
    <t>苏启稠</t>
  </si>
  <si>
    <t>苏启稠三水区白坭镇10.8千瓦分布式光伏发电项目</t>
  </si>
  <si>
    <t>陈英好</t>
  </si>
  <si>
    <t>陈英好三水区西南街道8.1千瓦分布式光伏发电项目</t>
  </si>
  <si>
    <t>吴健华</t>
  </si>
  <si>
    <t>吴健华三水区西南街道9.12千瓦分布式光伏发电项目</t>
  </si>
  <si>
    <t>王浩昌</t>
  </si>
  <si>
    <t>王浩昌三水区西南街道13.5千瓦分布式光伏发电项目</t>
  </si>
  <si>
    <t>余伯聪</t>
  </si>
  <si>
    <t>余伯聪三水区云东海街道10千瓦分布式光伏发电项目</t>
  </si>
  <si>
    <t>何耀辉</t>
  </si>
  <si>
    <t>何耀辉三水区白坭镇12.76千瓦分布式光伏发电项目</t>
  </si>
  <si>
    <t>胡桂忠</t>
  </si>
  <si>
    <t>胡桂忠三水区南山镇9千瓦分布式光伏发电项目</t>
  </si>
  <si>
    <t>何建明</t>
  </si>
  <si>
    <t>何建明三水区西南街道8千瓦分布光伏发电</t>
  </si>
  <si>
    <t>禤礼信</t>
  </si>
  <si>
    <t>禤礼信三水区乐平镇19.825千瓦分布式光伏发电项目</t>
  </si>
  <si>
    <t>李琼欢</t>
  </si>
  <si>
    <t>李琼欢三水区西南街道8千瓦分布式光伏发电项目</t>
  </si>
  <si>
    <t>范润良</t>
  </si>
  <si>
    <t>范润良三水区乐平镇16千瓦分布式光伏发电项目</t>
  </si>
  <si>
    <t>刘汝洲</t>
  </si>
  <si>
    <t>刘汝洲三水区乐平镇24千瓦分布式光伏发电项目</t>
  </si>
  <si>
    <t>张志基</t>
  </si>
  <si>
    <t>张志基三水区西南街道6千瓦分布式光伏发电项目</t>
  </si>
  <si>
    <t>张泽标</t>
  </si>
  <si>
    <t>张泽标三水区西南街道20.88千瓦分布式光伏发电项目</t>
  </si>
  <si>
    <t>何志扬</t>
  </si>
  <si>
    <t>何志扬三水区乐平镇11.34千瓦分布式光伏发电项目</t>
  </si>
  <si>
    <t>邓友成</t>
  </si>
  <si>
    <t>邓友成三水区云东海街道13.27千瓦分布式光伏发电项目</t>
  </si>
  <si>
    <t>何伯玲</t>
  </si>
  <si>
    <t>何伯玲三水区西南街道12.81千瓦分布式光伏发电项目</t>
  </si>
  <si>
    <t>潘教全</t>
  </si>
  <si>
    <t xml:space="preserve">潘教全三水区西南街道9.72千瓦分布式光伏发电项目 </t>
  </si>
  <si>
    <t>何佩欣</t>
  </si>
  <si>
    <t>何佩欣三水区乐平镇6.5千瓦分布式光伏发电项目</t>
  </si>
  <si>
    <t>梁少环</t>
  </si>
  <si>
    <t>梁少环三水区西南街道24千瓦分布式光伏发电项目</t>
  </si>
  <si>
    <t>梁燕霞</t>
  </si>
  <si>
    <t>梁燕霞三水区西南街道9.46千瓦分布式光伏发电项目</t>
  </si>
  <si>
    <t>何叶雷</t>
  </si>
  <si>
    <t>何叶雷三水区云东海街道23.1千瓦分布式光伏发电项目</t>
  </si>
  <si>
    <t>邓炳新</t>
  </si>
  <si>
    <t>邓炳新三水区大塘镇3千瓦分布式光伏发电项目</t>
  </si>
  <si>
    <t>钟连球</t>
  </si>
  <si>
    <t>钟连球三水区乐平镇5.49千瓦分布式光伏发电项目</t>
  </si>
  <si>
    <t>王建昌</t>
  </si>
  <si>
    <t>王建昌三水区西南街道20.13千瓦分布式光伏发电项目</t>
  </si>
  <si>
    <t>王汇昌</t>
  </si>
  <si>
    <t>王汇昌三水区西南街道7.32千瓦分布式光伏发电项目</t>
  </si>
  <si>
    <t>何印光</t>
  </si>
  <si>
    <t>何印光三水区西南街道13.92千瓦分布式光伏发电项目</t>
  </si>
  <si>
    <t>骆顺贤</t>
  </si>
  <si>
    <t>骆顺贤三水区西南街道5.46千瓦分布式光伏发电项目</t>
  </si>
  <si>
    <t>徐耀忠</t>
  </si>
  <si>
    <t>徐耀忠三水区云东海街道13.72千瓦分布式光伏发电项目</t>
  </si>
  <si>
    <t>徐耀忠三水区云东海街道11.59千瓦分布式光伏发电项目</t>
  </si>
  <si>
    <t>赖细全</t>
  </si>
  <si>
    <t>赖细全三水区西南街道13.5千瓦分布式光伏发电项目</t>
  </si>
  <si>
    <t>陈振华</t>
  </si>
  <si>
    <t>陈振华三水区芦苞镇4千瓦分布式光伏发电项目</t>
  </si>
  <si>
    <t>余京洪</t>
  </si>
  <si>
    <t>余京洪三水区大塘镇20.16千瓦分布式光伏发电项目</t>
  </si>
  <si>
    <t>叶志锋</t>
  </si>
  <si>
    <t>叶志锋三水区芦苞镇15千瓦分布式光伏发电项目</t>
  </si>
  <si>
    <t>潘燕华</t>
  </si>
  <si>
    <t>潘燕华三水区芦苞镇10.325千瓦分布式光伏发电项目</t>
  </si>
  <si>
    <t>李碧霞</t>
  </si>
  <si>
    <t>李碧霞三水区南山镇17千瓦分布式光伏发电项目</t>
  </si>
  <si>
    <t>朱观生</t>
  </si>
  <si>
    <t>朱观生三水区南山镇17千瓦分布式光伏发电项目</t>
  </si>
  <si>
    <t>谭安平</t>
  </si>
  <si>
    <t>谭安平三水区南山镇18.5千瓦分布式光伏发电项目</t>
  </si>
  <si>
    <t>黎国毅</t>
  </si>
  <si>
    <t>黎国毅三水区南山镇20千瓦分布式光伏发电项目</t>
  </si>
  <si>
    <t>杨朗星</t>
  </si>
  <si>
    <t>杨朗星三水区南山镇22千瓦分布式光伏发电项目</t>
  </si>
  <si>
    <t>林颖筹</t>
  </si>
  <si>
    <t>林颖筹三水区白坭镇3千瓦分布式光伏发电项目</t>
  </si>
  <si>
    <t>林裕之</t>
  </si>
  <si>
    <t>林裕之三水区白坭镇5千瓦分布式光伏发电项目</t>
  </si>
  <si>
    <t>陈羽</t>
  </si>
  <si>
    <t>陈羽三水区乐平镇8.54千瓦分布式光伏发电项目</t>
  </si>
  <si>
    <t>李冠星</t>
  </si>
  <si>
    <t>李冠星三水区大塘镇12千瓦分布式光伏发电项目</t>
  </si>
  <si>
    <t>李耀棠</t>
  </si>
  <si>
    <t>李耀棠三水区西南街道11.4千瓦分布式光伏发电项目</t>
  </si>
  <si>
    <t>陆丽琴</t>
  </si>
  <si>
    <t>陆丽琴三水区西南街道13.68千瓦分布式光伏发电项目</t>
  </si>
  <si>
    <t>刘耀明</t>
  </si>
  <si>
    <t>刘耀明三水区西南街道7.69千瓦分布式光伏发电项目</t>
  </si>
  <si>
    <t>陆宏通</t>
  </si>
  <si>
    <t>陆宏通三水区西南街道12千瓦分布式光伏发电项目</t>
  </si>
  <si>
    <t>吴同华</t>
  </si>
  <si>
    <t>吴同华三水区西南街道11.97千瓦分布式光伏发电项目</t>
  </si>
  <si>
    <t>刘道南</t>
  </si>
  <si>
    <t>刘道南三水区西南街道21.3千瓦分布式光伏发电项目</t>
  </si>
  <si>
    <t>李伟贤</t>
  </si>
  <si>
    <t>李伟贤三水区西南街道8.1千瓦分布式光伏发电项目</t>
  </si>
  <si>
    <t>陆建扬</t>
  </si>
  <si>
    <t>陆建扬三水区西南街道11.97千瓦分布式光伏发电项目</t>
  </si>
  <si>
    <t>黄沃文</t>
  </si>
  <si>
    <t>黄沃文三水区大塘镇5.8千瓦分布式光伏发电项目</t>
  </si>
  <si>
    <t>梁新升</t>
  </si>
  <si>
    <t>梁新升三水区西南街道13.5千瓦分布式光伏发电项目</t>
  </si>
  <si>
    <t>梁海华</t>
  </si>
  <si>
    <t>梁海华三水区西南街道13.68千瓦分布式光伏发电项目</t>
  </si>
  <si>
    <t>陆国明</t>
  </si>
  <si>
    <t>陆国明三水区西南街道13.68千瓦分布式光伏发电项目</t>
  </si>
  <si>
    <t>余剑芬</t>
  </si>
  <si>
    <t>余剑芬三水区大塘镇千12.985瓦分布式光伏发电项目</t>
  </si>
  <si>
    <t>陈志国</t>
  </si>
  <si>
    <t>陈志国三水区大塘镇12.72千瓦分布式光伏发电项目</t>
  </si>
  <si>
    <t>余英祥</t>
  </si>
  <si>
    <t>余英祥三水区大塘镇14.82千瓦分布式光伏发电项目</t>
  </si>
  <si>
    <t>植敏媚</t>
  </si>
  <si>
    <t>植敏媚三水区芦苞镇20.4千瓦分布式光伏发电项目</t>
  </si>
  <si>
    <t>钱子俭</t>
  </si>
  <si>
    <t>钱子俭三水区云东海街道19.2千瓦分布式光伏发电项目</t>
  </si>
  <si>
    <t>麦仲华</t>
  </si>
  <si>
    <t>麦仲华三水区西南街道18千瓦分布式光伏发电项目</t>
  </si>
  <si>
    <t>朱庆强</t>
  </si>
  <si>
    <t>朱庆强三水区南山镇21.6千瓦分布式光伏发电项目</t>
  </si>
  <si>
    <t>唐金莲</t>
  </si>
  <si>
    <t>唐金莲三水区南山镇16.5千瓦分布式光伏发电项目</t>
  </si>
  <si>
    <t>李尚宁</t>
  </si>
  <si>
    <t>李尚宁三水区大塘镇5.4千瓦分布式光伏发电项目</t>
  </si>
  <si>
    <t>余伟强</t>
  </si>
  <si>
    <t>余伟强三水区大塘镇15.9千瓦分布式光伏发电项目</t>
  </si>
  <si>
    <t>李华基</t>
  </si>
  <si>
    <t>李华基三水区大塘镇10.5千瓦分布式光伏发电项目</t>
  </si>
  <si>
    <t>莫嘉伟</t>
  </si>
  <si>
    <t>莫嘉伟三水区大塘镇7.98千瓦分布式光伏发电项目</t>
  </si>
  <si>
    <t>李健海</t>
  </si>
  <si>
    <t>李健海三水区大塘镇10.26千瓦分布式光伏发电项目</t>
  </si>
  <si>
    <t>何志章</t>
  </si>
  <si>
    <t>何志章三水区乐平镇20.13千瓦分布式光伏发电项目</t>
  </si>
  <si>
    <t>李尚燎</t>
  </si>
  <si>
    <t>李尚燎三水区大塘镇12.76千瓦分布式光伏发电项目</t>
  </si>
  <si>
    <t>余华章</t>
  </si>
  <si>
    <t>余华章大塘镇9.6千瓦分布式光伏发电项目</t>
  </si>
  <si>
    <t>朱明枢</t>
  </si>
  <si>
    <t>朱明樞三水区南山镇10.8千瓦分布式光伏发电项目</t>
  </si>
  <si>
    <t>黄兰生</t>
  </si>
  <si>
    <t>黄兰生三水区南山镇20千瓦分布式光伏发电项目</t>
  </si>
  <si>
    <t>黄观保</t>
  </si>
  <si>
    <t>黄观保三水区南山镇12.3千瓦分布式光伏发电项目</t>
  </si>
  <si>
    <t>刘顺祥</t>
  </si>
  <si>
    <t>刘顺祥三水区乐平镇79.2千瓦分布式光伏发电项目</t>
  </si>
  <si>
    <t>范锦能</t>
  </si>
  <si>
    <t>范锦能三水区乐平镇9.69千瓦分布式光伏发电项目</t>
  </si>
  <si>
    <t>陈志焕</t>
  </si>
  <si>
    <t>陈志焕三水区乐平镇13.68千瓦分布式光伏发电项目</t>
  </si>
  <si>
    <t>张耀扬</t>
  </si>
  <si>
    <t>张耀扬三水区乐平镇14.25千瓦分布式光伏发电项目</t>
  </si>
  <si>
    <t>曾盛汉</t>
  </si>
  <si>
    <t>曾盛汉三水区乐平镇9.69千瓦分布式光伏发电项目</t>
  </si>
  <si>
    <t>范润森</t>
  </si>
  <si>
    <t>范润森三水区乐平镇14.25千瓦分布式光伏发电项目</t>
  </si>
  <si>
    <t>植德强</t>
  </si>
  <si>
    <t>植德强三水区乐平镇9千瓦分布式光伏发电项目</t>
  </si>
  <si>
    <t>张锦洪</t>
  </si>
  <si>
    <t>张锦洪三水区乐平镇15.39千瓦分布式光伏发电项目</t>
  </si>
  <si>
    <t>侯志清</t>
  </si>
  <si>
    <t>侯志清三水区西南街道新华路29号二座103号10千瓦分布式光伏发电项目</t>
  </si>
  <si>
    <t>杜国仁</t>
  </si>
  <si>
    <t>杜国仁三水区乐平镇5.46千瓦分布式光伏发电项目</t>
  </si>
  <si>
    <t>苏宝球</t>
  </si>
  <si>
    <t>苏宝球三水区白坭镇20千瓦分布式光伏发电项目</t>
  </si>
  <si>
    <t>张征海</t>
  </si>
  <si>
    <t>张征海三水区云东海街道7.8千瓦分布式光伏发电项目</t>
  </si>
  <si>
    <t>麦绍芬</t>
  </si>
  <si>
    <t>麦绍芬三水区芦苞镇10千瓦分布式光伏发电项目</t>
  </si>
  <si>
    <t>梁海灵</t>
  </si>
  <si>
    <t>梁海灵三水区西南街道5千瓦分布式光伏发电项目</t>
  </si>
  <si>
    <t>何瑞豪</t>
  </si>
  <si>
    <t>何瑞豪三水区云东海街道10.8千瓦分布式光伏发电项目</t>
  </si>
  <si>
    <t>李新金</t>
  </si>
  <si>
    <t>李新金三水区芦苞镇10千瓦分布式光伏发电项目</t>
  </si>
  <si>
    <t>潘迪生</t>
  </si>
  <si>
    <t>潘迪生三水区西南街道18.2千瓦分布式光伏发电项目</t>
  </si>
  <si>
    <t>谭建华</t>
  </si>
  <si>
    <t>谭建华三水区乐平镇18.9千瓦分布式光伏发电项目</t>
  </si>
  <si>
    <t>胡杞立</t>
  </si>
  <si>
    <t>胡杞立三水区南山镇16.47千瓦分布式光伏发电项目</t>
  </si>
  <si>
    <t>陈巧枝</t>
  </si>
  <si>
    <t>陈巧枝三水区西南街道15千瓦分布式光伏发电项目</t>
  </si>
  <si>
    <t>陆安健</t>
  </si>
  <si>
    <t>陆安健三水区乐平镇13.42千瓦分布式光伏发电项目</t>
  </si>
  <si>
    <t>李惠容</t>
  </si>
  <si>
    <t>李惠容三水区西南街道10.8千瓦分布式发电项目</t>
  </si>
  <si>
    <t>黄明辉</t>
  </si>
  <si>
    <t>黄明辉三水区大塘镇10.2千瓦分布式光伏发电项目</t>
  </si>
  <si>
    <t>谭群弟</t>
  </si>
  <si>
    <t>谭群弟三水区西南街道10.98千瓦分布式光伏发电项目</t>
  </si>
  <si>
    <t>陈安坤</t>
  </si>
  <si>
    <t>陈安坤三水区芦苞镇17.39千瓦分布式光伏发电项目</t>
  </si>
  <si>
    <t>黎扩成</t>
  </si>
  <si>
    <t>黎扩成三水区西南街道12千瓦分布式光伏发电项目</t>
  </si>
  <si>
    <t>范均洪</t>
  </si>
  <si>
    <t>范均洪三水区乐平镇10.62千瓦分布式光伏发电项目</t>
  </si>
  <si>
    <t>蔡其初</t>
  </si>
  <si>
    <t>蔡其初三水区芦苞镇14.4千瓦分布式光伏发电项目</t>
  </si>
  <si>
    <t>钟照添</t>
  </si>
  <si>
    <t>钟照添三水区乐平镇14.64千瓦分布式光伏发电项目</t>
  </si>
  <si>
    <t>张明茂</t>
  </si>
  <si>
    <t>张明茂三水区白坭镇33千瓦分布式光伏发电项目</t>
  </si>
  <si>
    <t>刘泽成</t>
  </si>
  <si>
    <t>刘泽成三水区乐平镇9.98千瓦分布式光伏发电项目</t>
  </si>
  <si>
    <t>江绍南</t>
  </si>
  <si>
    <t>江绍南三水区南山镇16.53千瓦分布式光伏发电项目</t>
  </si>
  <si>
    <t>董冠明</t>
  </si>
  <si>
    <t>董冠明三水区西南街道12.54千瓦分布式光伏发电项目</t>
  </si>
  <si>
    <t>刘家彬</t>
  </si>
  <si>
    <t>刘家彬三水区乐平镇21.945千瓦分布式光伏发电项目</t>
  </si>
  <si>
    <t>梁金美</t>
  </si>
  <si>
    <t>梁金美三水区南山镇13.23千瓦分布式光伏发电项目</t>
  </si>
  <si>
    <t>梁敏仪</t>
  </si>
  <si>
    <t>梁敏仪三水区云东海街道14.7千瓦分布式光伏发电项目</t>
  </si>
  <si>
    <t>李炎均</t>
  </si>
  <si>
    <t>李炎均三水区白坭镇16.2千瓦分布式光伏发电项目</t>
  </si>
  <si>
    <t>黄日光</t>
  </si>
  <si>
    <t xml:space="preserve">黄日光三水区西南街道14.58千瓦分布式光伏发电项目 </t>
  </si>
  <si>
    <t>黄日光三水区西南街道13.5千瓦分布式光伏发电项目</t>
  </si>
  <si>
    <t>卢国钊</t>
  </si>
  <si>
    <t>卢国钊三水区乐平镇15.66千瓦分布式光伏发电项目</t>
  </si>
  <si>
    <t>叶富亮</t>
  </si>
  <si>
    <t>叶富亮三水区芦苞镇11.34千瓦分布式光伏发电项目</t>
  </si>
  <si>
    <t>刘启江</t>
  </si>
  <si>
    <t>刘启江三水区乐平镇21.06千瓦分布式光伏发电项目（一）</t>
  </si>
  <si>
    <t>刘启江三水区乐平镇21.06千瓦分布式光伏发电项目（二）</t>
  </si>
  <si>
    <t>黄浩祥</t>
  </si>
  <si>
    <t>黄浩祥三水区芦苞镇7.29千瓦分布式光伏发电项目</t>
  </si>
  <si>
    <t>陆允应</t>
  </si>
  <si>
    <t>陆允应三水区西南街道13.97千瓦分布式光伏发电项目</t>
  </si>
  <si>
    <t>陈洁仪</t>
  </si>
  <si>
    <t>陈洁仪三水区芦苞镇13.5千瓦分布式光伏发电项目</t>
  </si>
  <si>
    <t>钱焕全</t>
  </si>
  <si>
    <t>钱焕全三水区云东海街道21千瓦分布式光伏发电项目</t>
  </si>
  <si>
    <t>刘巨安</t>
  </si>
  <si>
    <t>刘巨安三水区乐平镇21.6千瓦分布式光伏发电项目</t>
  </si>
  <si>
    <t>梁卓洪</t>
  </si>
  <si>
    <t>梁卓洪三水区云东海街道18.6千瓦分布式光伏发电项目</t>
  </si>
  <si>
    <t>李定昌</t>
  </si>
  <si>
    <t>李定昌三水区西南街道13.5千瓦分布式光伏发电项目</t>
  </si>
  <si>
    <t>王宗荣</t>
  </si>
  <si>
    <t>王宗荣三水区芦苞镇13.5千瓦分布式光伏发电项目</t>
  </si>
  <si>
    <t>叶富杰</t>
  </si>
  <si>
    <t>叶富杰三水区芦苞镇16.2千瓦分布式光伏发电项目</t>
  </si>
  <si>
    <t>李玉仪</t>
  </si>
  <si>
    <t>李玉仪三水区大塘镇10.8千瓦分布式光伏发电项目</t>
  </si>
  <si>
    <t>何志英</t>
  </si>
  <si>
    <t>何志英三水区云东海街道16.20千瓦分布式光伏发电项目</t>
  </si>
  <si>
    <t>黄永信</t>
  </si>
  <si>
    <t>黄永信三水区西南街道15千瓦分布式光伏发电项目</t>
  </si>
  <si>
    <t>李惠容三水区西南街道13.5千瓦分布式光伏发电项目</t>
  </si>
  <si>
    <t>钱永昌</t>
  </si>
  <si>
    <t>钱永昌三水区乐平镇10.5千瓦分布式光伏发电项目</t>
  </si>
  <si>
    <t>李家宏</t>
  </si>
  <si>
    <t>李家宏三水区西南街道10.8千瓦分布式光伏发电项目</t>
  </si>
  <si>
    <t>黄惠珍</t>
  </si>
  <si>
    <t>黄惠珍三水区大塘镇15千瓦分布式光伏发电项目</t>
  </si>
  <si>
    <t>邓志辉</t>
  </si>
  <si>
    <t>邓志辉三水区乐平镇13.68千瓦分布式光伏发电项目</t>
  </si>
  <si>
    <t>罗应华</t>
  </si>
  <si>
    <t>罗应华三水区大塘镇25.92千瓦分布式光伏发电项目</t>
  </si>
  <si>
    <t>刘友莲</t>
  </si>
  <si>
    <t>刘友莲三水区芦苞镇12.15千瓦分布式光伏发电项目</t>
  </si>
  <si>
    <t>吴乐强</t>
  </si>
  <si>
    <t>吴乐强三水区西南街道16.2千瓦分布式光伏发电项目</t>
  </si>
  <si>
    <t>李建昌</t>
  </si>
  <si>
    <t>李建昌三水区西南街道12.96千瓦分布式光伏发电项目</t>
  </si>
  <si>
    <t>李舜</t>
  </si>
  <si>
    <t>李舜三水区乐平镇18.9千瓦分布式光伏发电项目</t>
  </si>
  <si>
    <t>梁景伦</t>
  </si>
  <si>
    <t>梁景伦三水区云东海街道13.80千瓦分布式光伏发电项目</t>
  </si>
  <si>
    <t>邓崇湖</t>
  </si>
  <si>
    <t>邓崇湖三水区西南街道15.96千瓦分布式光伏发电项目</t>
  </si>
  <si>
    <t>何永辉</t>
  </si>
  <si>
    <t>何永辉三水区云东海街道16.5千瓦分布式光伏发电项目</t>
  </si>
  <si>
    <t>程文强</t>
  </si>
  <si>
    <t>程文强三水区西南街道13.5千瓦分布式光伏发电项目</t>
  </si>
  <si>
    <t>龙杰雄</t>
  </si>
  <si>
    <t>龙杰雄三水区西南街道9.98千瓦分布式光伏发电项目</t>
  </si>
  <si>
    <t>程永明</t>
  </si>
  <si>
    <t>程永明三水区云东海街道13.68千瓦分布式光伏发电项目</t>
  </si>
  <si>
    <t>林惠娟</t>
  </si>
  <si>
    <t>林惠娟三水区大塘镇28.5千瓦分布式光伏发电项目</t>
  </si>
  <si>
    <t>刘启日</t>
  </si>
  <si>
    <t>刘启日三水区乐平镇12.255千瓦分布式光伏发电项目</t>
  </si>
  <si>
    <t>麦永坚</t>
  </si>
  <si>
    <t>麦永坚三水区西南街道16.24千瓦分布式光伏发电项目</t>
  </si>
  <si>
    <t>刘启丰</t>
  </si>
  <si>
    <t>刘启丰三水区乐平镇19.38千瓦分布式光伏发电项目</t>
  </si>
  <si>
    <t>何敏玲</t>
  </si>
  <si>
    <t>何敏玲三水区西南街道18.24千瓦分布式光伏发电项目</t>
  </si>
  <si>
    <t>黄讳健</t>
  </si>
  <si>
    <t>黄讳健三水区芦苞镇7.56千瓦分布式光伏发电项目</t>
  </si>
  <si>
    <t>邓坚强</t>
  </si>
  <si>
    <t>邓坚强三水区西南街道11.97千瓦分布式光伏发电项目</t>
  </si>
  <si>
    <t>陆伟英</t>
  </si>
  <si>
    <t>陆伟英三水区大塘镇13.5千瓦分布式光伏发电项目</t>
  </si>
  <si>
    <t>刘振飞</t>
  </si>
  <si>
    <t>刘振飞大塘镇12.83千瓦分布式光伏发电项目</t>
  </si>
  <si>
    <t>梁杰新</t>
  </si>
  <si>
    <t>梁杰新三水区乐平镇14.04千瓦分布式光伏发电项目</t>
  </si>
  <si>
    <t>何智杰</t>
  </si>
  <si>
    <t>何智杰三水区西南街道10.26千瓦分布式光伏发电项目</t>
  </si>
  <si>
    <t>黄国亮</t>
  </si>
  <si>
    <t>黄国亮三水区大塘镇17.1千瓦分布式光伏发电项目</t>
  </si>
  <si>
    <t>李平昌</t>
  </si>
  <si>
    <t>李平昌三水区大塘镇13.68千瓦分布式光伏发电项目</t>
  </si>
  <si>
    <t>何惠仪</t>
  </si>
  <si>
    <t>何惠仪三水区云东海街道12.15千瓦分布式光伏发电项目</t>
  </si>
  <si>
    <t>潘灿荣</t>
  </si>
  <si>
    <t>潘灿荣三水区西南街道5.4千瓦分布式光伏发电项目</t>
  </si>
  <si>
    <t>黄有传</t>
  </si>
  <si>
    <t xml:space="preserve">黄有传三水区云东海街道5.4千瓦分布式光伏发电项目 </t>
  </si>
  <si>
    <t>吴庆德</t>
  </si>
  <si>
    <t>吴庆德三水区云东海街道12.15千瓦分布式光伏发电项目</t>
  </si>
  <si>
    <t>程根祥</t>
  </si>
  <si>
    <t>程根祥三水区白坭镇12.15千瓦分布式光伏发电项目</t>
  </si>
  <si>
    <t>梁间枝</t>
  </si>
  <si>
    <t>梁间枝三水区西南街道17.1千瓦分布式光伏发电项目</t>
  </si>
  <si>
    <t>刘昌健</t>
  </si>
  <si>
    <t>刘昌健三水区乐平镇13.63千瓦分布式光伏发电项目</t>
  </si>
  <si>
    <t>黄绍光</t>
  </si>
  <si>
    <t>黄绍光三水区大塘镇8.37千瓦分布式光伏发电项目</t>
  </si>
  <si>
    <t>莫祐昌</t>
  </si>
  <si>
    <t>莫祐昌三水区大塘镇12.15千瓦分布式光伏发电项目</t>
  </si>
  <si>
    <t>余福财</t>
  </si>
  <si>
    <t>余福财三水区大塘镇16.2千瓦分布式光伏发电项目</t>
  </si>
  <si>
    <t>邓杰光</t>
  </si>
  <si>
    <t>邓杰光三水区西南街道10.26千瓦分布式光伏发电项目</t>
  </si>
  <si>
    <t>吴志光</t>
  </si>
  <si>
    <t xml:space="preserve">吴志光三水区云东海街道12.96千瓦分布式光伏发电项目 </t>
  </si>
  <si>
    <t>叶治昌</t>
  </si>
  <si>
    <t>叶治昌三水区西南街道13.68千瓦分布式光伏发电项目</t>
  </si>
  <si>
    <t>程有辉</t>
  </si>
  <si>
    <t>程有辉三水区西南街道6.75千瓦分布式光伏发电项目</t>
  </si>
  <si>
    <t>吴仲棠</t>
  </si>
  <si>
    <t>吴仲棠三水区云东海街道14.58千瓦分布式光伏发电项目</t>
  </si>
  <si>
    <t>吴庆源</t>
  </si>
  <si>
    <t>吴庆源三水区云东海街道16.2千瓦分布式光伏发电项目</t>
  </si>
  <si>
    <t>李文雄</t>
  </si>
  <si>
    <t>李文雄三水区大塘镇14.04千瓦分布式光伏发电项目</t>
  </si>
  <si>
    <t>梁国荣</t>
  </si>
  <si>
    <t>梁国荣三水区芦苞镇11.4千瓦分布式光伏发电项目</t>
  </si>
  <si>
    <t>蔡德扬</t>
  </si>
  <si>
    <t>蔡德扬三水区芦苞镇10.8千瓦分布式光伏发电项目</t>
  </si>
  <si>
    <t>龙志生</t>
  </si>
  <si>
    <t>龙志生三水区西南街道11.34千瓦分布式光伏发电项目</t>
  </si>
  <si>
    <t>卢锦周</t>
  </si>
  <si>
    <t>卢锦周三水区乐平镇13.5千瓦分布式光伏发电项目</t>
  </si>
  <si>
    <t>钱锡亮</t>
  </si>
  <si>
    <t xml:space="preserve">钱锡亮三水区云东海街道15.12千瓦分布式光伏发电项目 </t>
  </si>
  <si>
    <t>余锦强</t>
  </si>
  <si>
    <t>余锦强三水区大塘镇15.12千瓦分布式光伏发电项目</t>
  </si>
  <si>
    <t>邓耀光</t>
  </si>
  <si>
    <t>邓耀光三水区乐平镇5.4千瓦分布式光伏发电项目</t>
  </si>
  <si>
    <t>陆达冲</t>
  </si>
  <si>
    <t>陆达冲三水区乐平镇15.68千瓦分布式光伏发电项目</t>
  </si>
  <si>
    <t>叶嘉文</t>
  </si>
  <si>
    <t>叶嘉文三水区西南街道11.34千瓦分布式光伏发电项目</t>
  </si>
  <si>
    <t>潘康明</t>
  </si>
  <si>
    <t>潘康明三水区西南街道6.48千瓦分布式发电项目</t>
  </si>
  <si>
    <t>邓崇彬</t>
  </si>
  <si>
    <t>邓崇彬三水区西南街道6.48千瓦分布式发电项目</t>
  </si>
  <si>
    <t>刘家权</t>
  </si>
  <si>
    <t>刘家权三水区西南街道13.5千瓦分布式光伏发电项目</t>
  </si>
  <si>
    <t>罗海文</t>
  </si>
  <si>
    <t>罗海文三水区大塘镇12.15千瓦分布式光伏发电项目</t>
  </si>
  <si>
    <t>邓世杰</t>
  </si>
  <si>
    <t>邓世杰三水区芦苞镇16.2千瓦分布式光伏发电项目</t>
  </si>
  <si>
    <t>卢耀强</t>
  </si>
  <si>
    <t>卢耀强三水区乐平镇10.8千瓦分布式光伏发电项目</t>
  </si>
  <si>
    <t>罗建兴</t>
  </si>
  <si>
    <t>罗建兴三水区大塘镇19.44千瓦分布式光伏发电项目</t>
  </si>
  <si>
    <t>董维佳</t>
  </si>
  <si>
    <t>董维佳三水区西南街道13.52千瓦分布式光伏发电项目</t>
  </si>
  <si>
    <t>罗赞源</t>
  </si>
  <si>
    <t>罗赞源三水区大塘镇9.18千瓦分布式光伏发电项目</t>
  </si>
  <si>
    <t>蔡浩真</t>
  </si>
  <si>
    <t>蔡浩真三水区芦苞镇8.37千瓦分布式光伏发电项目</t>
  </si>
  <si>
    <t>彭健强</t>
  </si>
  <si>
    <t>彭健强三水区西南街道12.72千瓦分布式光伏发电项目</t>
  </si>
  <si>
    <t>吴庆林</t>
  </si>
  <si>
    <t xml:space="preserve">吴庆林三水区云东海街道10.8千瓦分布式光伏发电项目 </t>
  </si>
  <si>
    <t>陆沛球</t>
  </si>
  <si>
    <t>陆沛球三水区白坭镇14.31千瓦分布式光伏发电项目</t>
  </si>
  <si>
    <t>汤伟晃</t>
  </si>
  <si>
    <t>汤伟晃三水区西南街道14.31千瓦分布式光伏发电项目</t>
  </si>
  <si>
    <t>伍敬才</t>
  </si>
  <si>
    <t>伍敬才三水区西南街道10.6千瓦分布式光伏发电项目</t>
  </si>
  <si>
    <t>潘炳恩</t>
  </si>
  <si>
    <t>潘炳恩三水区西南街道6.36千瓦分布式光伏发电项目</t>
  </si>
  <si>
    <t>黄燕洪</t>
  </si>
  <si>
    <t>黄燕洪三水区大塘镇10.8千瓦分布式光伏发电项目</t>
  </si>
  <si>
    <t>陆绍佳</t>
  </si>
  <si>
    <t>陆绍佳三水区西南街道9.54千瓦分布式光伏发电项目</t>
  </si>
  <si>
    <t>麦绍光</t>
  </si>
  <si>
    <t>麦绍光三水区芦苞镇12.72千瓦分布式光伏发电项目</t>
  </si>
  <si>
    <t>何建华</t>
  </si>
  <si>
    <t>何建华三水区西南街道10.8千瓦分布式光伏发电项目</t>
  </si>
  <si>
    <t>霍三枝</t>
  </si>
  <si>
    <t>霍三枝三水区西南街道12.54千瓦分布式光伏发电项目</t>
  </si>
  <si>
    <t>陆裕露</t>
  </si>
  <si>
    <t>陆裕露三水区乐平镇10.8千瓦分布式光伏发电项目</t>
  </si>
  <si>
    <t>邓永权</t>
  </si>
  <si>
    <t>邓永权三水区芦苞镇11.4千瓦分布式光伏发电项目</t>
  </si>
  <si>
    <t>刘昌杰</t>
  </si>
  <si>
    <t>刘昌杰三水区乐平镇13.68千瓦分布式光伏发电项目</t>
  </si>
  <si>
    <t>蔡国仁</t>
  </si>
  <si>
    <t>蔡国仁三水区芦苞镇10.26千瓦分布式光伏发电项目</t>
  </si>
  <si>
    <t>邓永坚</t>
  </si>
  <si>
    <t>邓永坚三水区芦苞镇11.4千瓦分布式光伏发电项目</t>
  </si>
  <si>
    <t>梁瑞东</t>
  </si>
  <si>
    <t xml:space="preserve">梁瑞东三水区西南街道12.96千瓦分布式光伏发电项目 </t>
  </si>
  <si>
    <t>何志华</t>
  </si>
  <si>
    <t>何志华三水区乐平镇13.68千瓦分布式光伏发电项目</t>
  </si>
  <si>
    <t>陈志豪</t>
  </si>
  <si>
    <t>陈志豪三水区西南街道10千瓦分布式光伏发电项目</t>
  </si>
  <si>
    <t>黄润新</t>
  </si>
  <si>
    <t>黄润新三水区南山镇15千瓦分布式光伏发电项目</t>
  </si>
  <si>
    <t>张绍全</t>
  </si>
  <si>
    <t>张绍全三水区乐平镇16.74千瓦分布式光伏发电项目</t>
  </si>
  <si>
    <t>陈树强</t>
  </si>
  <si>
    <t>陈树强三水区南山镇18.29千瓦分布式光伏发电项目</t>
  </si>
  <si>
    <t>曾富荣</t>
  </si>
  <si>
    <t>曾富荣三水区乐平镇19.5千瓦分布式光伏发电项目</t>
  </si>
  <si>
    <t>张亚王</t>
  </si>
  <si>
    <t>张亚王三水区南山镇18.29千瓦分布式光伏发电项目</t>
  </si>
  <si>
    <t>何永丰</t>
  </si>
  <si>
    <t>何永丰三水区乐平镇19.53千瓦分布式光伏发电项目</t>
  </si>
  <si>
    <t>董国泉</t>
  </si>
  <si>
    <t>董国泉三水区西南街道12.17千瓦分布式光伏发电项目</t>
  </si>
  <si>
    <t>谢惠兴</t>
  </si>
  <si>
    <t>谢惠兴三水区乐平镇9千瓦分布式光伏发电项目</t>
  </si>
  <si>
    <t>徐绍明</t>
  </si>
  <si>
    <t>徐绍明三水区云东海街道5.1千瓦分布式光伏发电项目</t>
  </si>
  <si>
    <t>徐绍明三水区云东海街道11.8千瓦分布式光伏发电项目</t>
  </si>
  <si>
    <t>董鹤新</t>
  </si>
  <si>
    <t>董鹤新三水区西南街道21.39千瓦分布式光伏发电项目</t>
  </si>
  <si>
    <t>董健生</t>
  </si>
  <si>
    <t>董健生三水区西南街道14.88千瓦分布式光伏发电项目</t>
  </si>
  <si>
    <t>邓胜祺</t>
  </si>
  <si>
    <t>邓胜祺三水区西南街道25.73千瓦分布式光伏发电项目</t>
  </si>
  <si>
    <t>何作敏</t>
  </si>
  <si>
    <t>何作敏三水区云东海街道15.08千瓦分布式光伏发电项目</t>
  </si>
  <si>
    <t>何翠琴</t>
  </si>
  <si>
    <t>何翠琴三水区云东海街道12.6千瓦分布式光伏发电项目</t>
  </si>
  <si>
    <t>陈汉就</t>
  </si>
  <si>
    <t>陈汉就三水区南山镇15.9千瓦分布式光伏发电项目</t>
  </si>
  <si>
    <t>朱湛其</t>
  </si>
  <si>
    <t>朱湛其三水区乐平镇21.3千瓦分布式光伏发电项目</t>
  </si>
  <si>
    <t>何惠财</t>
  </si>
  <si>
    <t>何惠财三水区云东海街道10.5千瓦分布式光伏发电项目</t>
  </si>
  <si>
    <t>麦伟健</t>
  </si>
  <si>
    <t>麦伟健三水区西南街道18.29千瓦分布式光伏发电项目</t>
  </si>
  <si>
    <t>董锡文</t>
  </si>
  <si>
    <t>董锡文三水区西南街道10.26千瓦分布式光伏发电项目</t>
  </si>
  <si>
    <t>何伟明</t>
  </si>
  <si>
    <t>何伟明三水区西南街道18.6千瓦分布式光伏发电项目</t>
  </si>
  <si>
    <t>钱志乐</t>
  </si>
  <si>
    <t>钱志乐三水区云东海街道10.08千瓦分布式发电项目</t>
  </si>
  <si>
    <t>梁建坤</t>
  </si>
  <si>
    <t>梁建坤三水区大塘镇10.8千瓦分布式光伏发电项目</t>
  </si>
  <si>
    <t>李锦洪</t>
  </si>
  <si>
    <t>李锦洪三水区乐平镇15.4千瓦分布式光伏发电项目</t>
  </si>
  <si>
    <t>张廷财</t>
  </si>
  <si>
    <t>张廷财三水区乐平镇18.9千瓦分布式光伏发电项目</t>
  </si>
  <si>
    <t>吴文兰</t>
  </si>
  <si>
    <t>吴文兰三水区乐平镇15.5千瓦分布式光伏发电项目</t>
  </si>
  <si>
    <t>潘敬光</t>
  </si>
  <si>
    <t>潘敬光三水区乐平镇14千瓦分布式光伏发电项目</t>
  </si>
  <si>
    <t>黄锡海</t>
  </si>
  <si>
    <t>黄锡海三水区大塘镇3千瓦分布式光伏发电项目</t>
  </si>
  <si>
    <t>黄应湘</t>
  </si>
  <si>
    <t>黄应湘三水区芦苞镇5千瓦分布式光伏发电项目</t>
  </si>
  <si>
    <t>何伟生</t>
  </si>
  <si>
    <t>何伟生三水区云东海街道10.08千瓦分布式光伏发电项目</t>
  </si>
  <si>
    <t>叶志明</t>
  </si>
  <si>
    <t>叶志明三水区大塘镇6千瓦分布式光伏发电项目</t>
  </si>
  <si>
    <t>郭海燕</t>
  </si>
  <si>
    <t>郭海燕三水区云东海街道15千瓦分布式光伏发电项目</t>
  </si>
  <si>
    <t>何晓刚</t>
  </si>
  <si>
    <t>何晓刚三水区西南街道12千瓦分布式光伏发电项目</t>
  </si>
  <si>
    <t>何汝华</t>
  </si>
  <si>
    <t>何汝华三水区云东海街道10.15千瓦分布式光伏发电项目</t>
  </si>
  <si>
    <t>罗健森</t>
  </si>
  <si>
    <t>罗健森三水区大塘镇13千瓦分布式光伏发电项目</t>
  </si>
  <si>
    <t>梁洪沃</t>
  </si>
  <si>
    <t>梁洪沃三水区乐平镇24千瓦分布式光伏发电项目</t>
  </si>
  <si>
    <t>郑明林</t>
  </si>
  <si>
    <t>郑明林三水区西南街道6.36千瓦分布式光伏发电项目</t>
  </si>
  <si>
    <t>郑明林三水区西南街道16.69千瓦分布式光伏发电项目</t>
  </si>
  <si>
    <t>郑明林三水区西南街道11.13千瓦分布式光伏发电项目</t>
  </si>
  <si>
    <t>郑明林三水区西南街道5.3千瓦分布式光伏发电项目</t>
  </si>
  <si>
    <t>郑明林三水区西南街道10.86千瓦分布式光伏发电项目</t>
  </si>
  <si>
    <t>郑明林三水区西南街道10.87千瓦分布式光伏发电项目</t>
  </si>
  <si>
    <t>郑明林三水区西南街道10.08千瓦分布式光伏发电项目</t>
  </si>
  <si>
    <t>郑明林三水区西南街道8.74千瓦分布式光伏发电项目</t>
  </si>
  <si>
    <t>郑明林三水区西南街道10.07千瓦分布式光伏发电项目</t>
  </si>
  <si>
    <t>郑明林三水区西南街道12.45千瓦分布式光伏发电项目</t>
  </si>
  <si>
    <t>郑明林三水区西南街道12.98千瓦分布式光伏发电项目（二）</t>
  </si>
  <si>
    <t>郑明林三水区西南街道9.01千瓦分布式光伏发电项目</t>
  </si>
  <si>
    <t>郑明林三水区西南街道12.98千瓦分布式光伏发电项目(一）</t>
  </si>
  <si>
    <t>郑明林三水区西南街道9.54千瓦分布式光伏发电项目</t>
  </si>
  <si>
    <t>陈辉棠</t>
  </si>
  <si>
    <t>陈辉棠三水区南山镇18.29千瓦分布式光伏发电项目</t>
  </si>
  <si>
    <t>现场核查为临时门牌：幸福村南120号，由于现场核查业主已经身故，本年度申请暂停，待相关手续变更后申请</t>
  </si>
  <si>
    <t>陆毅安</t>
  </si>
  <si>
    <t>陆毅安三水区西南街道10.83千瓦分布式光伏发电项目</t>
  </si>
  <si>
    <t>何厚坚</t>
  </si>
  <si>
    <t>何厚坚三水区乐平镇9.92千瓦分布式光伏发电项目</t>
  </si>
  <si>
    <t>杨柳</t>
  </si>
  <si>
    <t>杨柳三水区西南街道9.97千瓦分布式光伏发电项目</t>
  </si>
  <si>
    <t>梁艳青</t>
  </si>
  <si>
    <t>梁艳青三水区白坭镇5千瓦分布式光伏发电项目</t>
  </si>
  <si>
    <t>梁有新</t>
  </si>
  <si>
    <t>梁有新三水区西南街道15千瓦分布式光伏发电项目</t>
  </si>
  <si>
    <t>0.3元/千瓦时</t>
  </si>
  <si>
    <t>陆达泉</t>
  </si>
  <si>
    <t>陆达泉三水区乐平镇21.35千瓦分布式光伏发电项目</t>
  </si>
  <si>
    <t>何健芳</t>
  </si>
  <si>
    <t>何健芳三水区乐平镇13.2千瓦分布式光伏发电项目</t>
  </si>
  <si>
    <t>何富祥</t>
  </si>
  <si>
    <t>何富祥三水区西南街道37.8千瓦分布式光伏发电项目</t>
  </si>
  <si>
    <t>何伟源</t>
  </si>
  <si>
    <t>何伟源三水区西南街道21千瓦分布式光伏发电项目</t>
  </si>
  <si>
    <t>鲁万辉</t>
  </si>
  <si>
    <t>鲁万辉三水区云东海街道26.97千瓦分布式光伏发电项目</t>
  </si>
  <si>
    <t>邝敬光</t>
  </si>
  <si>
    <t>邝敬光三水区乐平镇4.7千瓦分布式光伏发电项目</t>
  </si>
  <si>
    <t>邝敬光三水区乐平镇6.1千瓦分布式光伏发电项目</t>
  </si>
  <si>
    <t>罗泽棠</t>
  </si>
  <si>
    <t>罗泽棠三水区大塘镇15.6千瓦分布式光伏发电项目</t>
  </si>
  <si>
    <t>刘伟芳</t>
  </si>
  <si>
    <t>刘伟芳三水区大塘镇17.955千瓦分布式光伏发电项目</t>
  </si>
  <si>
    <t>吴远堂</t>
  </si>
  <si>
    <t>吴远堂三水区乐平镇15千瓦分布式光伏发电项目</t>
  </si>
  <si>
    <t>何秀英</t>
  </si>
  <si>
    <t>何秀英三水区西南街道11.03千瓦分布式光伏发电项目</t>
  </si>
  <si>
    <t>莫永良</t>
  </si>
  <si>
    <t>莫永良三水区大塘镇24.6千瓦分布式光伏发电项目</t>
  </si>
  <si>
    <t>李宝珊</t>
  </si>
  <si>
    <t>李宝珊三水区云东海街道11.76千瓦分布式光伏发电项目</t>
  </si>
  <si>
    <t>赖水奴</t>
  </si>
  <si>
    <t>赖水奴三水区南山镇15千瓦分布式光伏发电项目</t>
  </si>
  <si>
    <t>梁赞良三水区乐平镇13.95千瓦分布式光伏发电项目</t>
  </si>
  <si>
    <t>江以强</t>
  </si>
  <si>
    <t>江以强三水区西南街道12.4千瓦分布式光伏发电项目</t>
  </si>
  <si>
    <t>植洪</t>
  </si>
  <si>
    <t>植洪三水区芦苞镇25.6千瓦分布式光伏发电项目</t>
  </si>
  <si>
    <t>植洪三水区芦苞镇19.52千瓦分布式光伏发电项目</t>
  </si>
  <si>
    <t>陈家良</t>
  </si>
  <si>
    <t>陈家良三水区芦苞镇9.76千瓦分布式光伏发电项目</t>
  </si>
  <si>
    <t>黄文青</t>
  </si>
  <si>
    <t>黄文青三水区西南街道7.8千瓦分布式光伏发电项目</t>
  </si>
  <si>
    <t>禤德洪</t>
  </si>
  <si>
    <t>禤德洪三水区乐平镇15千瓦分布式光伏发电项目</t>
  </si>
  <si>
    <t>朱健明</t>
  </si>
  <si>
    <t>朱健明三水区乐平镇10.8千瓦分布式光伏发电项目</t>
  </si>
  <si>
    <t>郭勇才</t>
  </si>
  <si>
    <t>郭勇才三水区西南街道10.39千瓦分布式光伏发电项目</t>
  </si>
  <si>
    <t>张兼芳</t>
  </si>
  <si>
    <t>张兼芳三水区西南街道44.53千瓦分布式光伏发电项目</t>
  </si>
  <si>
    <t>赖明超</t>
  </si>
  <si>
    <t>赖明超三水区西南街道13.44千瓦分布式光伏发电项目</t>
  </si>
  <si>
    <t>陈汉明</t>
  </si>
  <si>
    <t>陈汉明三水区西南街道21.6千瓦分布式光伏发电项目</t>
  </si>
  <si>
    <t>彭锡恩</t>
  </si>
  <si>
    <t>彭锡恩三水区西南街道29.12千瓦分布式光伏发电项目</t>
  </si>
  <si>
    <t>唐坚强</t>
  </si>
  <si>
    <t>唐坚强三水区南山镇20.15千瓦分布式光伏发电项目</t>
  </si>
  <si>
    <t>潘国洪</t>
  </si>
  <si>
    <t>潘国洪三水区南山镇24.18千瓦分布式光伏发电项目</t>
  </si>
  <si>
    <t>陈丽贞</t>
  </si>
  <si>
    <t>陈丽贞三水区云东海街道18.3千瓦分布式光伏发电项目</t>
  </si>
  <si>
    <t>陆伟豪</t>
  </si>
  <si>
    <t>陆伟豪三水区乐平镇13.64千瓦分布式光伏发电项目</t>
  </si>
  <si>
    <t>谢梦元</t>
  </si>
  <si>
    <t>谢梦元三水区西南街道9.8千瓦分布式光伏发电项目</t>
  </si>
  <si>
    <t>程兆刚</t>
  </si>
  <si>
    <t>程兆刚云东海街道8.25千瓦分布式光伏发电项目</t>
  </si>
  <si>
    <t>陈腾生</t>
  </si>
  <si>
    <t>陈腾生三水区白坭镇11.89千瓦分布式光伏发电项目</t>
  </si>
  <si>
    <t>李世堂</t>
  </si>
  <si>
    <t>李世堂三水区西南街道13.9千瓦分布式光伏发电项目</t>
  </si>
  <si>
    <t>吴伟萍</t>
  </si>
  <si>
    <t>吴伟萍三水区西南街道11.16千瓦分布式光伏发电项目</t>
  </si>
  <si>
    <t>郭素珍</t>
  </si>
  <si>
    <t>郭素珍三水区西南街道10.24千瓦分布式光伏发电项目</t>
  </si>
  <si>
    <t>刘锐洪</t>
  </si>
  <si>
    <t>刘锐洪三水区大塘镇10.85千瓦分布式光伏发电项目</t>
  </si>
  <si>
    <t>刘道南三水区西南街道17千瓦分布式光伏发电项目</t>
  </si>
  <si>
    <t>冯运添</t>
  </si>
  <si>
    <t>冯运添三水区西南街道25.65千瓦分布式光伏发电项目</t>
  </si>
  <si>
    <t>刘顺祥三水区乐平镇27.14千瓦分布式光伏发电项目</t>
  </si>
  <si>
    <t>禤振臻</t>
  </si>
  <si>
    <t>禤振臻三水区云东海大道深业花园锦绣山庄60号101 6.32千瓦分布式光伏发电项目</t>
  </si>
  <si>
    <t>严文斌</t>
  </si>
  <si>
    <t>严文斌三水区云东海街道12.6千瓦分布式光伏发电项目</t>
  </si>
  <si>
    <t>陈国政</t>
  </si>
  <si>
    <t>陈国政三水区白坭镇11.4千瓦分布式光伏发电项目</t>
  </si>
  <si>
    <t>叶锦宏</t>
  </si>
  <si>
    <t>叶锦宏三水区乐平镇26.7千瓦分布式光伏发电项目</t>
  </si>
  <si>
    <t>张少慧</t>
  </si>
  <si>
    <t>张少慧三水区南山镇23.52千瓦分布式光伏发电项目</t>
  </si>
  <si>
    <t>蔡航真</t>
  </si>
  <si>
    <t>蔡航真三水区芦苞镇13.16千瓦分布式光伏发电项目</t>
  </si>
  <si>
    <t>吴成卓</t>
  </si>
  <si>
    <t>吴成卓三水区云东海街道19.6千瓦分布式光伏发电项目</t>
  </si>
  <si>
    <t>梁永洪</t>
  </si>
  <si>
    <t>梁永洪三水区云东海街道17千瓦分布式光伏发电项目</t>
  </si>
  <si>
    <t>麦永江</t>
  </si>
  <si>
    <t>麦永江三水区西南街道12.1千瓦分布式光伏发电项目</t>
  </si>
  <si>
    <t>李旋卿</t>
  </si>
  <si>
    <t>李旋卿三水区云东海街道13.95千瓦分布式光伏发电项目</t>
  </si>
  <si>
    <t>陈燕玲</t>
  </si>
  <si>
    <t>陈燕玲三水区西南街道25.2千瓦分布式光伏发电项目</t>
  </si>
  <si>
    <t>陈永森</t>
  </si>
  <si>
    <t>陈永森白坭镇9.99千瓦分布式光伏发电项目</t>
  </si>
  <si>
    <t>陆创成</t>
  </si>
  <si>
    <t>陆创成三水区西南街道10.85千瓦分布式光伏发电项目</t>
  </si>
  <si>
    <t>邓转玲</t>
  </si>
  <si>
    <t>邓转玲三水区云东海街道14.4千瓦分布式光伏发电项目</t>
  </si>
  <si>
    <t>吴庆佳</t>
  </si>
  <si>
    <t>吴庆佳三水区云东海街道14.88千瓦分布式光伏发电项目</t>
  </si>
  <si>
    <t>李锦昌</t>
  </si>
  <si>
    <t>李锦昌三水区西南街道30.2千瓦分布式光伏发电项目</t>
  </si>
  <si>
    <t>麦永流</t>
  </si>
  <si>
    <t>麦永流三水区西南街道15.1千瓦分布式光伏发电项目</t>
  </si>
  <si>
    <t>周伟佳</t>
  </si>
  <si>
    <t>周伟佳三水区云东海街道7.63千瓦分布式光伏发电项目</t>
  </si>
  <si>
    <t>李铭全</t>
  </si>
  <si>
    <t>李铭全三水区西南街道38.73千瓦分布式光伏发电项目</t>
  </si>
  <si>
    <t>陆达朗</t>
  </si>
  <si>
    <t>陆达朗三水区乐平镇21千瓦分布式光伏发电项目</t>
  </si>
  <si>
    <t>刘子成</t>
  </si>
  <si>
    <t>刘子成三水区乐平镇24.08千瓦分布式光伏发电项目</t>
  </si>
  <si>
    <t>邓小华</t>
  </si>
  <si>
    <t>邓小华三水区西南街道21.56千瓦分布式光伏发电项目</t>
  </si>
  <si>
    <t>陆志涛</t>
  </si>
  <si>
    <t>陆志涛三水区乐平镇39.2千瓦分布式光伏发电项目</t>
  </si>
  <si>
    <t>植洪三水区芦苞镇13.2千瓦分布式光伏发电项目</t>
  </si>
  <si>
    <t>梁国泉</t>
  </si>
  <si>
    <t>梁国泉三水区云东海街道13.95千瓦分布式光伏发电项目</t>
  </si>
  <si>
    <t>何二妹</t>
  </si>
  <si>
    <t>何二妹三水区南山镇18.29千瓦分布式光伏发电项目</t>
  </si>
  <si>
    <t>梁沛联</t>
  </si>
  <si>
    <t>梁沛联三水区云东海街道12.71千瓦分布式光伏发电项目</t>
  </si>
  <si>
    <t>何伟星</t>
  </si>
  <si>
    <t>何伟星三水区云东海街道13.64千瓦分布式光伏发电项目</t>
  </si>
  <si>
    <t>何加星</t>
  </si>
  <si>
    <t>何加星三水区云东海街道13.02千瓦分布式光伏发电项目</t>
  </si>
  <si>
    <t>程伟明</t>
  </si>
  <si>
    <t>程伟明三水区云东海街道12.4千瓦分布式光伏发电项目</t>
  </si>
  <si>
    <t>程雪霞</t>
  </si>
  <si>
    <t>程雪霞三水区云东海街道10.54千瓦分布式光伏发电项目</t>
  </si>
  <si>
    <t>范细霞</t>
  </si>
  <si>
    <t>范细霞云东海街道13.86千瓦分布式光伏发电项目</t>
  </si>
  <si>
    <t>程俊贤</t>
  </si>
  <si>
    <t>程俊贤云东海街道18.27千瓦分布式光伏发电项目</t>
  </si>
  <si>
    <t>刘彩霞</t>
  </si>
  <si>
    <t>刘彩霞三水区西南街道13.8千瓦分布式光伏发电项目</t>
  </si>
  <si>
    <t>吴金连</t>
  </si>
  <si>
    <t>吴金连三水区云东海街道19.52千瓦分布式光伏发电项目</t>
  </si>
  <si>
    <t>胡金意</t>
  </si>
  <si>
    <t>胡金意三水区云东海街道13.23千瓦分布式光伏发电项目</t>
  </si>
  <si>
    <t>麦建荣</t>
  </si>
  <si>
    <t>麦建荣三水区云东海街道4.62千瓦分布式光伏发电项目</t>
  </si>
  <si>
    <t>程建明</t>
  </si>
  <si>
    <t>程建明三水区云东海街道13.76千瓦分布式光伏发电项目</t>
  </si>
  <si>
    <t>梁健坤</t>
  </si>
  <si>
    <t>梁健坤三水区云东海街道8.96千瓦分布式光伏发电项目</t>
  </si>
  <si>
    <t>梁云英</t>
  </si>
  <si>
    <t>梁云英三水区云东海街道13.44千瓦分布式光伏发电项目</t>
  </si>
  <si>
    <t>梁云英三水区云东海街道13.76千瓦分布式光伏发电项目</t>
  </si>
  <si>
    <t>程丽芬</t>
  </si>
  <si>
    <t>程丽芬三水区云东海街道18.27千瓦分布式光伏发电项目</t>
  </si>
  <si>
    <t>程健佳</t>
  </si>
  <si>
    <t>程健佳云东海街道13.86千瓦分布式光伏发电项目</t>
  </si>
  <si>
    <t>罗建明</t>
  </si>
  <si>
    <t>罗建明三水区大塘镇32.24千瓦分布式光伏发电项目</t>
  </si>
  <si>
    <t>何汝华三水区云东海街道24千瓦分布式光伏发电项目</t>
  </si>
  <si>
    <t>郑明林三水区乐平镇22千瓦分布式光伏发电项目</t>
  </si>
  <si>
    <t>李焕洪</t>
  </si>
  <si>
    <t>李焕洪三水区乐平镇14.88千瓦分布式光伏发电项目</t>
  </si>
  <si>
    <t>蔡凤兴</t>
  </si>
  <si>
    <t>蔡凤兴三水区芦苞镇19.6千瓦分布式光伏发电项目</t>
  </si>
  <si>
    <t>程小洁</t>
  </si>
  <si>
    <t>程小洁三水区云东海街道12.4千瓦分布式光伏发电项目</t>
  </si>
  <si>
    <t>叶达联</t>
  </si>
  <si>
    <t>叶达联三水区大塘镇19.6千瓦分布式光伏发电项目</t>
  </si>
  <si>
    <t>邝淑英</t>
  </si>
  <si>
    <t>邝淑英三水区云东海街道19.8千瓦分布式光伏发电项目</t>
  </si>
  <si>
    <t>梁敏仪三水区云东街道12.81千瓦分布式光伏发电项目</t>
  </si>
  <si>
    <t>邝淑英三水区云东海街道18.15千瓦分布式光伏发电项目</t>
  </si>
  <si>
    <t>梁洪浩</t>
  </si>
  <si>
    <t>梁洪浩三水区乐平镇10.45千瓦分布式光伏发电项目</t>
  </si>
  <si>
    <t>范永华</t>
  </si>
  <si>
    <t>范永华三水区乐平镇26.145千瓦分布式光伏发电项目</t>
  </si>
  <si>
    <t>陆允应三水区西南街道12.6千瓦分布式光伏发电项目</t>
  </si>
  <si>
    <t>李沛昌</t>
  </si>
  <si>
    <t>李沛昌三水区西南街道13.95千瓦分布式光伏发电项目</t>
  </si>
  <si>
    <t>梁汉钊</t>
  </si>
  <si>
    <t>梁汉钊三水区云东海街道16.74千瓦分布式光伏发电项目</t>
  </si>
  <si>
    <t>黄景强</t>
  </si>
  <si>
    <t>黄景强三水区大塘镇32.4千瓦分布式光伏发电项目</t>
  </si>
  <si>
    <t>鲁宏波</t>
  </si>
  <si>
    <t>鲁宏波三水区云东海街道13.02千瓦分布式光伏发电项目</t>
  </si>
  <si>
    <t>卢国钊三水区乐平镇18.2千瓦分布式光伏发电项目</t>
  </si>
  <si>
    <t>黄浩祥三水区芦苞镇7.425千瓦分布式光伏发电项目</t>
  </si>
  <si>
    <t>何国良</t>
  </si>
  <si>
    <t>何国良三水区乐平镇22.87千瓦分布式光伏发电项目</t>
  </si>
  <si>
    <t>蔡国仁三水区芦苞镇15.39千瓦分布式光伏发电项目</t>
  </si>
  <si>
    <t>黎庆仪</t>
  </si>
  <si>
    <t>黎庆仪三水区云东海街道22.32千瓦分布式光伏发电项目</t>
  </si>
  <si>
    <t>何秀霞</t>
  </si>
  <si>
    <t>何秀霞三水区乐平镇17.69千瓦分布式光伏发电项目</t>
  </si>
  <si>
    <t>何永超</t>
  </si>
  <si>
    <t>何永超三水区乐平镇17.36千瓦分布式光伏发电项目</t>
  </si>
  <si>
    <t>龙乃生</t>
  </si>
  <si>
    <t>龙乃生三水区乐平镇23.79千瓦分布式光伏发电项目</t>
  </si>
  <si>
    <t>朱翠贤</t>
  </si>
  <si>
    <t>朱翠贤三水区乐平镇12.6千瓦分布式光伏发电项目</t>
  </si>
  <si>
    <t>梁永仕</t>
  </si>
  <si>
    <t>梁永仕三水区西南街道13.86千瓦分布式光伏发电项目</t>
  </si>
  <si>
    <t>谭笑颜</t>
  </si>
  <si>
    <t>谭笑颜三水区芦苞镇11.76千瓦分布式光伏发电项目</t>
  </si>
  <si>
    <t>禤雯蔚</t>
  </si>
  <si>
    <t>禤雯蔚三水区西南街道4.2千瓦分布式光伏发电项目</t>
  </si>
  <si>
    <t>佛山市三水康达威机械五金厂</t>
  </si>
  <si>
    <t>佛山市三水康达威机械五金厂108.99KW分布式光伏发电项目</t>
  </si>
  <si>
    <t>企业</t>
  </si>
  <si>
    <t>20元/千瓦</t>
  </si>
  <si>
    <t>新星石油广州有限公司三水分公司</t>
  </si>
  <si>
    <t>广东星光传动股份有限公司0.73MWp分布式光伏发电项目</t>
  </si>
  <si>
    <t>佛山市力东电梯配件有限公司1.2MWp分布式光伏发电站</t>
  </si>
  <si>
    <t>佛山市恒力泰机械有限公司2.0MWp分布式屋顶光伏电站</t>
  </si>
  <si>
    <t>广东中光能投资有限公司</t>
  </si>
  <si>
    <t>广东爱康太阳能科技有限公司1MWp分布式光伏发电项目</t>
  </si>
  <si>
    <t>佛山市百稳新能源有限公司</t>
  </si>
  <si>
    <t>广东澳美铝业有限公司3.25MW分布式光伏发电项目</t>
  </si>
  <si>
    <t>广州开发区粤电新能源有限公司</t>
  </si>
  <si>
    <t>广东粤电佛山乐华恒业卫浴分布式光伏发电项目</t>
  </si>
  <si>
    <t>广东科华恒盛电气智能控制技术有限公司</t>
  </si>
  <si>
    <t>佛山健力宝6.2679MW分布式光伏发电项目</t>
  </si>
  <si>
    <t>佛山分子能源科技有限公司</t>
  </si>
  <si>
    <t>佛山市三水区百利达广场283.98kW分布式光伏发电项目</t>
  </si>
  <si>
    <t>佛山综合能源有限公司</t>
  </si>
  <si>
    <t>佛山市安邦得机械设备有限公司1.8兆瓦屋顶分布式光伏发电项目</t>
  </si>
  <si>
    <t>广东多正化工科技有限公司3300千瓦分布式光伏发电项目</t>
  </si>
  <si>
    <t>佛山市宝捷精密机械有限公司3.5兆瓦屋顶分布式光伏发电项目</t>
  </si>
  <si>
    <t>佛山市迪赛纳科技有限公司4兆瓦屋顶分布式光伏电项目</t>
  </si>
  <si>
    <t>广东佳明机器有限公司2.673兆瓦屋顶分布式光伏发电项目</t>
  </si>
  <si>
    <t>广东佳明重工有限公司7.154兆瓦屋顶分布式光伏发电项目</t>
  </si>
  <si>
    <t>佛山壹瀚光伏科技有限公司</t>
  </si>
  <si>
    <t>亨氏联合有限公司（佛山）分公司 - 屋顶分布式光伏发电项目</t>
  </si>
  <si>
    <t>佛山市耀燚煌光伏项目工程有限公司</t>
  </si>
  <si>
    <t>佛山市三水区大塘镇华凯股份有限公司1MW分布式光伏电站项目</t>
  </si>
  <si>
    <t>佛山合信包装有限公司屋顶1.512MW分布式光伏发电项目</t>
  </si>
  <si>
    <t>广东昡晖科技有限公司</t>
  </si>
  <si>
    <t>佛山市三水周润五金塑料有限公司一期4.1175MW分布式光伏发电项目</t>
  </si>
  <si>
    <t>佛山市天宝利硅工程科技有限公司</t>
  </si>
  <si>
    <t>天宝利369.36KW分布式光伏发电项目</t>
  </si>
  <si>
    <t>佛山市金银河智能装备股份有限公司</t>
  </si>
  <si>
    <t>佛山市金银河智能装备股份有限公司105.82KW分布式光伏发电项目</t>
  </si>
  <si>
    <t>佛山市众兴龙建材有限公司</t>
  </si>
  <si>
    <t>佛山众兴龙分布式光伏发电项目</t>
  </si>
  <si>
    <t>佛山市三水乐平华盛广场管理有限公司</t>
  </si>
  <si>
    <t>佛山市三水乐平华盛广场管理有限公司498.4kWp分布式光伏发电项目</t>
  </si>
  <si>
    <t>佛山市三水乐平华盛广场管理有限公司230kWp分布式光伏发电项目</t>
  </si>
  <si>
    <t>广东振森光伏系统有限公司</t>
  </si>
  <si>
    <t>日丰企业（佛山）有限公司15MW分布式光伏发电项目</t>
  </si>
  <si>
    <t>佛山市三水金戈新型材料有限公司</t>
  </si>
  <si>
    <t>佛山市三水金戈新型材料有限公司129.6KW分布式光伏发电项目</t>
  </si>
  <si>
    <t>广州富欢新能源开发有限公司</t>
  </si>
  <si>
    <t>北控清洁能源集团（广东）三水中科成水质净化有限公司0.6MWp分布式光伏发电项目</t>
  </si>
  <si>
    <t>佛山市三水区耀创物业服务部</t>
  </si>
  <si>
    <t>佛山市三水区耀创物业服务部196.54kWp分布式光伏发电项目</t>
  </si>
  <si>
    <t>佛山市晶控光伏发电有限公司</t>
  </si>
  <si>
    <t>佛山科勒太阳能分布式并网光伏发电项目</t>
  </si>
  <si>
    <t>佛山科勒有限公司</t>
  </si>
  <si>
    <t>佛山市精筑能源科技有限公司</t>
  </si>
  <si>
    <t>广东精工钢构结构有限公司2MWp分布式光伏发电项目</t>
  </si>
  <si>
    <t>佛山市三水区达成五金制品有限公司</t>
  </si>
  <si>
    <t>佛山市三水区达成五金制品有限公司116.64kW分布式光伏发电项目</t>
  </si>
  <si>
    <t>佛山市三水区乐平镇家威信饲料厂</t>
  </si>
  <si>
    <t>佛山市广牧兴饲料有限公司102.08kW分布式光伏发电项目</t>
  </si>
  <si>
    <t>佛山市三水区乐平镇大岗村民委员会</t>
  </si>
  <si>
    <t>三水区乐平镇大岗村民委员会23.85kW分布式光伏发电项目</t>
  </si>
  <si>
    <t>佛山市三水区金广宏利无纺布有限公司</t>
  </si>
  <si>
    <t>佛山市三水区金广宏利无纺布有限公司365.4KW分布式光伏发电项目</t>
  </si>
  <si>
    <t>佛山市成达液压设备有限公司</t>
  </si>
  <si>
    <t>佛山市成达液压设备有限公司85.215KW分布式光伏发电项目</t>
  </si>
  <si>
    <t>佛山市三水香江酒店有限公司</t>
  </si>
  <si>
    <t>佛山市三水香江酒店有限公司8千瓦分布式光伏发电项目</t>
  </si>
  <si>
    <t>佛山市三水康达威机械五金厂二期99.9KW分布式光伏发电项目</t>
  </si>
  <si>
    <t>佛山安亿纳米材料有限公司</t>
  </si>
  <si>
    <t>佛山安亿纳米材料有限公司2.26MWp分布式光伏发电项目</t>
  </si>
  <si>
    <t>佛山安进纺织印染有限公司</t>
  </si>
  <si>
    <t>佛山安进纺织印染有限公司800千瓦光伏发电站</t>
  </si>
  <si>
    <t>佛山市三水区乐平镇罗俭余小食店</t>
  </si>
  <si>
    <t>佛山市三水区乐平镇罗俭余小食店7.695千瓦分布式光伏发电项目</t>
  </si>
  <si>
    <t>佛山顺聚新能源有限公司</t>
  </si>
  <si>
    <t>佛山爱汽1.2MWp分布式光伏发电项目</t>
  </si>
  <si>
    <t>佛山市景进星科技有限公司</t>
  </si>
  <si>
    <t>佛山市同翔盛物业服务有限公司4185KW分布式光伏发电</t>
  </si>
  <si>
    <t>广州星坚铝综合能源有限公司</t>
  </si>
  <si>
    <t>佛山市毅木医疗器械实业有限公司200KW分布式光伏发电项目</t>
  </si>
  <si>
    <t>佛山市三水香江酒店有限公司光伏电站（备案15.19千瓦）</t>
  </si>
  <si>
    <t>佛山鑫日光伏电力有限公司</t>
  </si>
  <si>
    <t>佛山鑫日百威5.13MW分布式光伏发电项目</t>
  </si>
  <si>
    <t>佛山市三水中科成水质净化有限公司</t>
  </si>
  <si>
    <t>业主反映该光伏项目存在安全隐患，已停止运行并需要进行检修，故核查组没能到达现场核查，现业主暂时放弃2019年装机补贴申请</t>
  </si>
  <si>
    <t>佛山市安邦得机械设备有限公司</t>
  </si>
  <si>
    <t>合计</t>
  </si>
</sst>
</file>

<file path=xl/styles.xml><?xml version="1.0" encoding="utf-8"?>
<styleSheet xmlns="http://schemas.openxmlformats.org/spreadsheetml/2006/main">
  <numFmts count="9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_ * #,##0_ ;_ * \-#,##0_ ;_ * &quot;-&quot;??_ ;_ @_ "/>
    <numFmt numFmtId="177" formatCode="0.00_ "/>
    <numFmt numFmtId="178" formatCode="#,##0_ "/>
    <numFmt numFmtId="179" formatCode="#,##0.00_ "/>
    <numFmt numFmtId="180" formatCode="#,##0_);[Red]\(#,##0\)"/>
  </numFmts>
  <fonts count="5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</font>
    <font>
      <b/>
      <sz val="26"/>
      <name val="方正小标宋简体"/>
      <charset val="134"/>
    </font>
    <font>
      <b/>
      <sz val="14"/>
      <name val="宋体"/>
      <charset val="134"/>
    </font>
    <font>
      <b/>
      <sz val="14"/>
      <name val="方正小标宋简体"/>
      <charset val="134"/>
    </font>
    <font>
      <b/>
      <sz val="20"/>
      <name val="方正小标宋简体"/>
      <charset val="134"/>
    </font>
    <font>
      <b/>
      <sz val="11"/>
      <name val="黑体"/>
      <charset val="134"/>
    </font>
    <font>
      <b/>
      <sz val="11"/>
      <name val="方正小标宋简体"/>
      <charset val="134"/>
    </font>
    <font>
      <sz val="1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b/>
      <sz val="15"/>
      <color indexed="56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indexed="9"/>
      <name val="宋体"/>
      <charset val="134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indexed="56"/>
      <name val="宋体"/>
      <charset val="134"/>
    </font>
    <font>
      <sz val="11"/>
      <color theme="0"/>
      <name val="宋体"/>
      <charset val="0"/>
      <scheme val="minor"/>
    </font>
    <font>
      <b/>
      <sz val="11"/>
      <color indexed="56"/>
      <name val="宋体"/>
      <charset val="134"/>
    </font>
    <font>
      <sz val="11"/>
      <color theme="1"/>
      <name val="宋体"/>
      <charset val="0"/>
      <scheme val="minor"/>
    </font>
    <font>
      <sz val="11"/>
      <color indexed="52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20"/>
      <name val="宋体"/>
      <charset val="134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indexed="63"/>
      <name val="宋体"/>
      <charset val="134"/>
    </font>
    <font>
      <b/>
      <sz val="18"/>
      <color indexed="56"/>
      <name val="宋体"/>
      <charset val="134"/>
    </font>
    <font>
      <b/>
      <sz val="11"/>
      <color indexed="8"/>
      <name val="宋体"/>
      <charset val="134"/>
    </font>
    <font>
      <sz val="11"/>
      <color indexed="62"/>
      <name val="宋体"/>
      <charset val="134"/>
    </font>
    <font>
      <sz val="11"/>
      <color indexed="10"/>
      <name val="宋体"/>
      <charset val="134"/>
    </font>
    <font>
      <sz val="9"/>
      <name val="宋体"/>
      <charset val="134"/>
    </font>
    <font>
      <b/>
      <sz val="11"/>
      <color indexed="52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3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theme="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1664">
    <xf numFmtId="0" fontId="0" fillId="0" borderId="0"/>
    <xf numFmtId="42" fontId="24" fillId="0" borderId="0" applyFont="0" applyFill="0" applyBorder="0" applyAlignment="0" applyProtection="0">
      <alignment vertical="center"/>
    </xf>
    <xf numFmtId="0" fontId="18" fillId="12" borderId="0"/>
    <xf numFmtId="0" fontId="18" fillId="9" borderId="0"/>
    <xf numFmtId="0" fontId="32" fillId="16" borderId="0" applyNumberFormat="0" applyBorder="0" applyAlignment="0" applyProtection="0">
      <alignment vertical="center"/>
    </xf>
    <xf numFmtId="0" fontId="22" fillId="15" borderId="0"/>
    <xf numFmtId="0" fontId="27" fillId="8" borderId="12" applyNumberFormat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2" borderId="0"/>
    <xf numFmtId="0" fontId="22" fillId="20" borderId="0"/>
    <xf numFmtId="41" fontId="24" fillId="0" borderId="0" applyFont="0" applyFill="0" applyBorder="0" applyAlignment="0" applyProtection="0">
      <alignment vertical="center"/>
    </xf>
    <xf numFmtId="0" fontId="18" fillId="2" borderId="0"/>
    <xf numFmtId="0" fontId="32" fillId="22" borderId="0" applyNumberFormat="0" applyBorder="0" applyAlignment="0" applyProtection="0">
      <alignment vertical="center"/>
    </xf>
    <xf numFmtId="0" fontId="18" fillId="18" borderId="0"/>
    <xf numFmtId="0" fontId="18" fillId="18" borderId="0"/>
    <xf numFmtId="0" fontId="18" fillId="10" borderId="0"/>
    <xf numFmtId="0" fontId="35" fillId="24" borderId="0" applyNumberFormat="0" applyBorder="0" applyAlignment="0" applyProtection="0">
      <alignment vertical="center"/>
    </xf>
    <xf numFmtId="0" fontId="22" fillId="20" borderId="0"/>
    <xf numFmtId="43" fontId="24" fillId="0" borderId="0" applyFont="0" applyFill="0" applyBorder="0" applyAlignment="0" applyProtection="0">
      <alignment vertical="center"/>
    </xf>
    <xf numFmtId="0" fontId="18" fillId="9" borderId="0"/>
    <xf numFmtId="0" fontId="30" fillId="14" borderId="0" applyNumberFormat="0" applyBorder="0" applyAlignment="0" applyProtection="0">
      <alignment vertical="center"/>
    </xf>
    <xf numFmtId="0" fontId="22" fillId="13" borderId="0"/>
    <xf numFmtId="0" fontId="18" fillId="12" borderId="0"/>
    <xf numFmtId="0" fontId="31" fillId="0" borderId="0" applyNumberFormat="0" applyFill="0" applyBorder="0" applyAlignment="0" applyProtection="0">
      <alignment vertical="center"/>
    </xf>
    <xf numFmtId="0" fontId="18" fillId="3" borderId="0"/>
    <xf numFmtId="0" fontId="21" fillId="0" borderId="0" applyNumberFormat="0" applyFill="0" applyBorder="0" applyAlignment="0" applyProtection="0">
      <alignment vertical="center"/>
    </xf>
    <xf numFmtId="0" fontId="22" fillId="6" borderId="0"/>
    <xf numFmtId="0" fontId="18" fillId="12" borderId="0"/>
    <xf numFmtId="9" fontId="24" fillId="0" borderId="0" applyFont="0" applyFill="0" applyBorder="0" applyAlignment="0" applyProtection="0">
      <alignment vertical="center"/>
    </xf>
    <xf numFmtId="0" fontId="22" fillId="6" borderId="0"/>
    <xf numFmtId="0" fontId="18" fillId="19" borderId="0"/>
    <xf numFmtId="0" fontId="34" fillId="0" borderId="0" applyNumberFormat="0" applyFill="0" applyBorder="0" applyAlignment="0" applyProtection="0">
      <alignment vertical="center"/>
    </xf>
    <xf numFmtId="0" fontId="18" fillId="3" borderId="0"/>
    <xf numFmtId="0" fontId="18" fillId="2" borderId="0"/>
    <xf numFmtId="0" fontId="22" fillId="10" borderId="0"/>
    <xf numFmtId="0" fontId="24" fillId="23" borderId="15" applyNumberFormat="0" applyFont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3" fillId="0" borderId="0"/>
    <xf numFmtId="0" fontId="18" fillId="11" borderId="0" applyNumberFormat="0" applyBorder="0" applyAlignment="0" applyProtection="0">
      <alignment vertical="center"/>
    </xf>
    <xf numFmtId="0" fontId="18" fillId="10" borderId="0"/>
    <xf numFmtId="0" fontId="19" fillId="0" borderId="0" applyNumberFormat="0" applyFill="0" applyBorder="0" applyAlignment="0" applyProtection="0">
      <alignment vertical="center"/>
    </xf>
    <xf numFmtId="0" fontId="18" fillId="2" borderId="0"/>
    <xf numFmtId="0" fontId="18" fillId="0" borderId="0">
      <alignment vertical="center"/>
    </xf>
    <xf numFmtId="0" fontId="18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2" fillId="10" borderId="0"/>
    <xf numFmtId="0" fontId="18" fillId="2" borderId="0"/>
    <xf numFmtId="0" fontId="39" fillId="0" borderId="0" applyNumberFormat="0" applyFill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0" borderId="0"/>
    <xf numFmtId="0" fontId="18" fillId="9" borderId="0"/>
    <xf numFmtId="0" fontId="20" fillId="0" borderId="9"/>
    <xf numFmtId="0" fontId="28" fillId="0" borderId="0" applyNumberFormat="0" applyFill="0" applyBorder="0" applyAlignment="0" applyProtection="0">
      <alignment vertical="center"/>
    </xf>
    <xf numFmtId="0" fontId="18" fillId="11" borderId="0"/>
    <xf numFmtId="0" fontId="18" fillId="17" borderId="0"/>
    <xf numFmtId="0" fontId="25" fillId="0" borderId="10" applyNumberFormat="0" applyFill="0" applyAlignment="0" applyProtection="0">
      <alignment vertical="center"/>
    </xf>
    <xf numFmtId="0" fontId="22" fillId="10" borderId="0"/>
    <xf numFmtId="0" fontId="18" fillId="2" borderId="0"/>
    <xf numFmtId="0" fontId="18" fillId="11" borderId="0"/>
    <xf numFmtId="0" fontId="18" fillId="17" borderId="0"/>
    <xf numFmtId="0" fontId="38" fillId="0" borderId="10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2" fillId="10" borderId="0"/>
    <xf numFmtId="0" fontId="18" fillId="11" borderId="0"/>
    <xf numFmtId="0" fontId="19" fillId="0" borderId="16" applyNumberFormat="0" applyFill="0" applyAlignment="0" applyProtection="0">
      <alignment vertical="center"/>
    </xf>
    <xf numFmtId="0" fontId="18" fillId="9" borderId="0"/>
    <xf numFmtId="0" fontId="30" fillId="28" borderId="0" applyNumberFormat="0" applyBorder="0" applyAlignment="0" applyProtection="0">
      <alignment vertical="center"/>
    </xf>
    <xf numFmtId="0" fontId="40" fillId="29" borderId="17" applyNumberFormat="0" applyAlignment="0" applyProtection="0">
      <alignment vertical="center"/>
    </xf>
    <xf numFmtId="0" fontId="18" fillId="17" borderId="0"/>
    <xf numFmtId="0" fontId="41" fillId="30" borderId="18"/>
    <xf numFmtId="0" fontId="18" fillId="18" borderId="0"/>
    <xf numFmtId="0" fontId="42" fillId="29" borderId="12" applyNumberFormat="0" applyAlignment="0" applyProtection="0">
      <alignment vertical="center"/>
    </xf>
    <xf numFmtId="0" fontId="18" fillId="2" borderId="0"/>
    <xf numFmtId="0" fontId="18" fillId="9" borderId="0"/>
    <xf numFmtId="0" fontId="43" fillId="31" borderId="19" applyNumberFormat="0" applyAlignment="0" applyProtection="0">
      <alignment vertical="center"/>
    </xf>
    <xf numFmtId="0" fontId="41" fillId="0" borderId="0">
      <alignment vertical="center"/>
    </xf>
    <xf numFmtId="0" fontId="22" fillId="20" borderId="0"/>
    <xf numFmtId="0" fontId="3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30" fillId="33" borderId="0" applyNumberFormat="0" applyBorder="0" applyAlignment="0" applyProtection="0">
      <alignment vertical="center"/>
    </xf>
    <xf numFmtId="0" fontId="44" fillId="0" borderId="20" applyNumberFormat="0" applyFill="0" applyAlignment="0" applyProtection="0">
      <alignment vertical="center"/>
    </xf>
    <xf numFmtId="0" fontId="18" fillId="3" borderId="0"/>
    <xf numFmtId="0" fontId="45" fillId="4" borderId="0" applyNumberFormat="0" applyBorder="0" applyAlignment="0" applyProtection="0">
      <alignment vertical="center"/>
    </xf>
    <xf numFmtId="0" fontId="22" fillId="6" borderId="0"/>
    <xf numFmtId="0" fontId="18" fillId="19" borderId="0"/>
    <xf numFmtId="0" fontId="46" fillId="35" borderId="0" applyNumberFormat="0" applyBorder="0" applyAlignment="0" applyProtection="0">
      <alignment vertical="center"/>
    </xf>
    <xf numFmtId="0" fontId="18" fillId="3" borderId="0"/>
    <xf numFmtId="0" fontId="18" fillId="4" borderId="0" applyNumberFormat="0" applyBorder="0" applyAlignment="0" applyProtection="0">
      <alignment vertical="center"/>
    </xf>
    <xf numFmtId="0" fontId="47" fillId="0" borderId="21" applyNumberFormat="0" applyFill="0" applyAlignment="0" applyProtection="0">
      <alignment vertical="center"/>
    </xf>
    <xf numFmtId="0" fontId="18" fillId="10" borderId="0"/>
    <xf numFmtId="0" fontId="18" fillId="10" borderId="0"/>
    <xf numFmtId="0" fontId="36" fillId="17" borderId="0"/>
    <xf numFmtId="0" fontId="48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2" borderId="0"/>
    <xf numFmtId="0" fontId="18" fillId="10" borderId="0"/>
    <xf numFmtId="0" fontId="18" fillId="9" borderId="0"/>
    <xf numFmtId="0" fontId="18" fillId="4" borderId="0"/>
    <xf numFmtId="0" fontId="49" fillId="3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18" fillId="2" borderId="0"/>
    <xf numFmtId="0" fontId="32" fillId="21" borderId="0" applyNumberFormat="0" applyBorder="0" applyAlignment="0" applyProtection="0">
      <alignment vertical="center"/>
    </xf>
    <xf numFmtId="0" fontId="18" fillId="2" borderId="0"/>
    <xf numFmtId="0" fontId="32" fillId="41" borderId="0" applyNumberFormat="0" applyBorder="0" applyAlignment="0" applyProtection="0">
      <alignment vertical="center"/>
    </xf>
    <xf numFmtId="0" fontId="50" fillId="42" borderId="23"/>
    <xf numFmtId="0" fontId="18" fillId="17" borderId="0"/>
    <xf numFmtId="0" fontId="32" fillId="43" borderId="0" applyNumberFormat="0" applyBorder="0" applyAlignment="0" applyProtection="0">
      <alignment vertical="center"/>
    </xf>
    <xf numFmtId="0" fontId="18" fillId="2" borderId="0"/>
    <xf numFmtId="0" fontId="32" fillId="44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18" fillId="9" borderId="0"/>
    <xf numFmtId="0" fontId="30" fillId="46" borderId="0" applyNumberFormat="0" applyBorder="0" applyAlignment="0" applyProtection="0">
      <alignment vertical="center"/>
    </xf>
    <xf numFmtId="0" fontId="18" fillId="12" borderId="0"/>
    <xf numFmtId="0" fontId="22" fillId="15" borderId="0"/>
    <xf numFmtId="0" fontId="18" fillId="9" borderId="0"/>
    <xf numFmtId="0" fontId="51" fillId="0" borderId="0"/>
    <xf numFmtId="0" fontId="32" fillId="47" borderId="0" applyNumberFormat="0" applyBorder="0" applyAlignment="0" applyProtection="0">
      <alignment vertical="center"/>
    </xf>
    <xf numFmtId="0" fontId="18" fillId="2" borderId="0"/>
    <xf numFmtId="0" fontId="32" fillId="48" borderId="0" applyNumberFormat="0" applyBorder="0" applyAlignment="0" applyProtection="0">
      <alignment vertical="center"/>
    </xf>
    <xf numFmtId="0" fontId="18" fillId="18" borderId="0"/>
    <xf numFmtId="0" fontId="18" fillId="9" borderId="0"/>
    <xf numFmtId="0" fontId="22" fillId="5" borderId="0"/>
    <xf numFmtId="0" fontId="30" fillId="49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32" fillId="50" borderId="0" applyNumberFormat="0" applyBorder="0" applyAlignment="0" applyProtection="0">
      <alignment vertical="center"/>
    </xf>
    <xf numFmtId="0" fontId="46" fillId="35" borderId="0"/>
    <xf numFmtId="0" fontId="30" fillId="51" borderId="0" applyNumberFormat="0" applyBorder="0" applyAlignment="0" applyProtection="0">
      <alignment vertical="center"/>
    </xf>
    <xf numFmtId="0" fontId="22" fillId="5" borderId="0"/>
    <xf numFmtId="0" fontId="30" fillId="52" borderId="0" applyNumberFormat="0" applyBorder="0" applyAlignment="0" applyProtection="0">
      <alignment vertical="center"/>
    </xf>
    <xf numFmtId="0" fontId="18" fillId="19" borderId="0"/>
    <xf numFmtId="0" fontId="18" fillId="2" borderId="0"/>
    <xf numFmtId="0" fontId="18" fillId="10" borderId="0"/>
    <xf numFmtId="0" fontId="18" fillId="9" borderId="0"/>
    <xf numFmtId="0" fontId="18" fillId="4" borderId="0"/>
    <xf numFmtId="0" fontId="32" fillId="53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18" fillId="12" borderId="0"/>
    <xf numFmtId="0" fontId="18" fillId="9" borderId="0"/>
    <xf numFmtId="0" fontId="22" fillId="2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/>
    <xf numFmtId="0" fontId="18" fillId="2" borderId="0"/>
    <xf numFmtId="0" fontId="18" fillId="10" borderId="0"/>
    <xf numFmtId="0" fontId="18" fillId="9" borderId="0"/>
    <xf numFmtId="0" fontId="18" fillId="10" borderId="0"/>
    <xf numFmtId="0" fontId="18" fillId="9" borderId="0" applyNumberFormat="0" applyBorder="0" applyAlignment="0" applyProtection="0">
      <alignment vertical="center"/>
    </xf>
    <xf numFmtId="0" fontId="22" fillId="15" borderId="0"/>
    <xf numFmtId="0" fontId="18" fillId="9" borderId="0"/>
    <xf numFmtId="0" fontId="18" fillId="9" borderId="0"/>
    <xf numFmtId="0" fontId="18" fillId="10" borderId="0" applyNumberFormat="0" applyBorder="0" applyAlignment="0" applyProtection="0">
      <alignment vertical="center"/>
    </xf>
    <xf numFmtId="0" fontId="18" fillId="9" borderId="0"/>
    <xf numFmtId="0" fontId="18" fillId="10" borderId="0"/>
    <xf numFmtId="0" fontId="18" fillId="9" borderId="0"/>
    <xf numFmtId="0" fontId="18" fillId="9" borderId="0"/>
    <xf numFmtId="0" fontId="18" fillId="9" borderId="0" applyNumberFormat="0" applyBorder="0" applyAlignment="0" applyProtection="0">
      <alignment vertical="center"/>
    </xf>
    <xf numFmtId="0" fontId="18" fillId="2" borderId="0"/>
    <xf numFmtId="0" fontId="18" fillId="18" borderId="0"/>
    <xf numFmtId="0" fontId="18" fillId="18" borderId="0"/>
    <xf numFmtId="0" fontId="18" fillId="9" borderId="0"/>
    <xf numFmtId="0" fontId="41" fillId="30" borderId="18" applyNumberFormat="0" applyFont="0" applyAlignment="0" applyProtection="0">
      <alignment vertical="center"/>
    </xf>
    <xf numFmtId="0" fontId="18" fillId="18" borderId="0"/>
    <xf numFmtId="0" fontId="18" fillId="9" borderId="0"/>
    <xf numFmtId="0" fontId="18" fillId="18" borderId="0"/>
    <xf numFmtId="0" fontId="18" fillId="18" borderId="0"/>
    <xf numFmtId="0" fontId="18" fillId="9" borderId="0"/>
    <xf numFmtId="0" fontId="18" fillId="18" borderId="0"/>
    <xf numFmtId="0" fontId="18" fillId="9" borderId="0"/>
    <xf numFmtId="0" fontId="18" fillId="18" borderId="0"/>
    <xf numFmtId="0" fontId="18" fillId="9" borderId="0"/>
    <xf numFmtId="0" fontId="18" fillId="18" borderId="0"/>
    <xf numFmtId="0" fontId="18" fillId="9" borderId="0"/>
    <xf numFmtId="0" fontId="18" fillId="18" borderId="0"/>
    <xf numFmtId="0" fontId="18" fillId="9" borderId="0"/>
    <xf numFmtId="0" fontId="18" fillId="18" borderId="0"/>
    <xf numFmtId="0" fontId="18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15" borderId="0"/>
    <xf numFmtId="0" fontId="18" fillId="9" borderId="0"/>
    <xf numFmtId="0" fontId="18" fillId="9" borderId="0"/>
    <xf numFmtId="0" fontId="18" fillId="9" borderId="0"/>
    <xf numFmtId="0" fontId="36" fillId="17" borderId="0"/>
    <xf numFmtId="0" fontId="18" fillId="9" borderId="0"/>
    <xf numFmtId="0" fontId="18" fillId="9" borderId="0"/>
    <xf numFmtId="0" fontId="18" fillId="11" borderId="0"/>
    <xf numFmtId="0" fontId="22" fillId="18" borderId="0"/>
    <xf numFmtId="0" fontId="18" fillId="9" borderId="0"/>
    <xf numFmtId="0" fontId="45" fillId="4" borderId="0"/>
    <xf numFmtId="0" fontId="18" fillId="12" borderId="0"/>
    <xf numFmtId="0" fontId="18" fillId="9" borderId="0"/>
    <xf numFmtId="0" fontId="18" fillId="12" borderId="0"/>
    <xf numFmtId="0" fontId="18" fillId="17" borderId="0"/>
    <xf numFmtId="0" fontId="18" fillId="17" borderId="0"/>
    <xf numFmtId="0" fontId="18" fillId="17" borderId="0"/>
    <xf numFmtId="0" fontId="18" fillId="17" borderId="0"/>
    <xf numFmtId="0" fontId="18" fillId="17" borderId="0"/>
    <xf numFmtId="0" fontId="18" fillId="17" borderId="0"/>
    <xf numFmtId="0" fontId="22" fillId="20" borderId="0"/>
    <xf numFmtId="0" fontId="18" fillId="17" borderId="0"/>
    <xf numFmtId="0" fontId="18" fillId="17" borderId="0"/>
    <xf numFmtId="0" fontId="18" fillId="17" borderId="0" applyNumberFormat="0" applyBorder="0" applyAlignment="0" applyProtection="0">
      <alignment vertical="center"/>
    </xf>
    <xf numFmtId="0" fontId="18" fillId="3" borderId="0"/>
    <xf numFmtId="0" fontId="18" fillId="11" borderId="0"/>
    <xf numFmtId="0" fontId="22" fillId="15" borderId="0"/>
    <xf numFmtId="0" fontId="18" fillId="17" borderId="0"/>
    <xf numFmtId="0" fontId="18" fillId="17" borderId="0"/>
    <xf numFmtId="0" fontId="18" fillId="17" borderId="0"/>
    <xf numFmtId="0" fontId="18" fillId="11" borderId="0"/>
    <xf numFmtId="0" fontId="18" fillId="17" borderId="0"/>
    <xf numFmtId="0" fontId="18" fillId="17" borderId="0"/>
    <xf numFmtId="0" fontId="18" fillId="11" borderId="0"/>
    <xf numFmtId="0" fontId="18" fillId="17" borderId="0"/>
    <xf numFmtId="0" fontId="18" fillId="17" borderId="0"/>
    <xf numFmtId="0" fontId="22" fillId="20" borderId="0"/>
    <xf numFmtId="0" fontId="18" fillId="17" borderId="0" applyNumberFormat="0" applyBorder="0" applyAlignment="0" applyProtection="0">
      <alignment vertical="center"/>
    </xf>
    <xf numFmtId="0" fontId="18" fillId="17" borderId="0"/>
    <xf numFmtId="0" fontId="18" fillId="17" borderId="0"/>
    <xf numFmtId="0" fontId="18" fillId="12" borderId="0"/>
    <xf numFmtId="0" fontId="18" fillId="3" borderId="0"/>
    <xf numFmtId="0" fontId="18" fillId="17" borderId="0"/>
    <xf numFmtId="0" fontId="18" fillId="17" borderId="0"/>
    <xf numFmtId="0" fontId="18" fillId="17" borderId="0"/>
    <xf numFmtId="0" fontId="18" fillId="17" borderId="0"/>
    <xf numFmtId="0" fontId="18" fillId="17" borderId="0"/>
    <xf numFmtId="0" fontId="18" fillId="17" borderId="0"/>
    <xf numFmtId="0" fontId="18" fillId="17" borderId="0"/>
    <xf numFmtId="0" fontId="18" fillId="17" borderId="0"/>
    <xf numFmtId="0" fontId="18" fillId="17" borderId="0"/>
    <xf numFmtId="0" fontId="18" fillId="17" borderId="0"/>
    <xf numFmtId="0" fontId="18" fillId="17" borderId="0"/>
    <xf numFmtId="0" fontId="18" fillId="0" borderId="0">
      <alignment vertical="center"/>
    </xf>
    <xf numFmtId="0" fontId="18" fillId="4" borderId="0"/>
    <xf numFmtId="0" fontId="18" fillId="18" borderId="0" applyNumberFormat="0" applyBorder="0" applyAlignment="0" applyProtection="0">
      <alignment vertical="center"/>
    </xf>
    <xf numFmtId="0" fontId="18" fillId="4" borderId="0"/>
    <xf numFmtId="0" fontId="18" fillId="4" borderId="0"/>
    <xf numFmtId="0" fontId="18" fillId="4" borderId="0"/>
    <xf numFmtId="0" fontId="18" fillId="4" borderId="0"/>
    <xf numFmtId="0" fontId="18" fillId="4" borderId="0"/>
    <xf numFmtId="0" fontId="52" fillId="0" borderId="24"/>
    <xf numFmtId="0" fontId="18" fillId="4" borderId="0"/>
    <xf numFmtId="0" fontId="18" fillId="4" borderId="0"/>
    <xf numFmtId="0" fontId="18" fillId="4" borderId="0" applyNumberFormat="0" applyBorder="0" applyAlignment="0" applyProtection="0">
      <alignment vertical="center"/>
    </xf>
    <xf numFmtId="0" fontId="45" fillId="4" borderId="0"/>
    <xf numFmtId="0" fontId="18" fillId="19" borderId="0"/>
    <xf numFmtId="0" fontId="18" fillId="4" borderId="0"/>
    <xf numFmtId="0" fontId="45" fillId="4" borderId="0"/>
    <xf numFmtId="0" fontId="18" fillId="19" borderId="0"/>
    <xf numFmtId="0" fontId="18" fillId="4" borderId="0"/>
    <xf numFmtId="0" fontId="45" fillId="4" borderId="0"/>
    <xf numFmtId="0" fontId="18" fillId="0" borderId="0">
      <alignment vertical="center"/>
    </xf>
    <xf numFmtId="0" fontId="18" fillId="19" borderId="0"/>
    <xf numFmtId="0" fontId="18" fillId="4" borderId="0"/>
    <xf numFmtId="0" fontId="45" fillId="4" borderId="0"/>
    <xf numFmtId="0" fontId="18" fillId="19" borderId="0"/>
    <xf numFmtId="0" fontId="18" fillId="4" borderId="0"/>
    <xf numFmtId="0" fontId="45" fillId="4" borderId="0"/>
    <xf numFmtId="0" fontId="18" fillId="19" borderId="0"/>
    <xf numFmtId="0" fontId="18" fillId="4" borderId="0"/>
    <xf numFmtId="0" fontId="45" fillId="4" borderId="0"/>
    <xf numFmtId="0" fontId="18" fillId="19" borderId="0"/>
    <xf numFmtId="0" fontId="23" fillId="0" borderId="0"/>
    <xf numFmtId="0" fontId="18" fillId="10" borderId="0"/>
    <xf numFmtId="0" fontId="18" fillId="4" borderId="0"/>
    <xf numFmtId="0" fontId="45" fillId="4" borderId="0"/>
    <xf numFmtId="0" fontId="22" fillId="6" borderId="0"/>
    <xf numFmtId="0" fontId="18" fillId="19" borderId="0"/>
    <xf numFmtId="0" fontId="46" fillId="35" borderId="0"/>
    <xf numFmtId="0" fontId="18" fillId="3" borderId="0"/>
    <xf numFmtId="0" fontId="18" fillId="4" borderId="0"/>
    <xf numFmtId="0" fontId="18" fillId="4" borderId="0"/>
    <xf numFmtId="0" fontId="18" fillId="4" borderId="0"/>
    <xf numFmtId="0" fontId="18" fillId="4" borderId="0"/>
    <xf numFmtId="0" fontId="18" fillId="4" borderId="0"/>
    <xf numFmtId="0" fontId="18" fillId="4" borderId="0"/>
    <xf numFmtId="0" fontId="18" fillId="2" borderId="0"/>
    <xf numFmtId="0" fontId="18" fillId="4" borderId="0"/>
    <xf numFmtId="0" fontId="18" fillId="2" borderId="0"/>
    <xf numFmtId="0" fontId="18" fillId="4" borderId="0"/>
    <xf numFmtId="0" fontId="18" fillId="2" borderId="0"/>
    <xf numFmtId="0" fontId="18" fillId="12" borderId="0"/>
    <xf numFmtId="0" fontId="18" fillId="4" borderId="0" applyNumberFormat="0" applyBorder="0" applyAlignment="0" applyProtection="0">
      <alignment vertical="center"/>
    </xf>
    <xf numFmtId="0" fontId="22" fillId="20" borderId="0"/>
    <xf numFmtId="0" fontId="18" fillId="4" borderId="0"/>
    <xf numFmtId="0" fontId="22" fillId="20" borderId="0"/>
    <xf numFmtId="0" fontId="18" fillId="4" borderId="0"/>
    <xf numFmtId="0" fontId="22" fillId="20" borderId="0"/>
    <xf numFmtId="0" fontId="18" fillId="4" borderId="0"/>
    <xf numFmtId="0" fontId="22" fillId="20" borderId="0"/>
    <xf numFmtId="0" fontId="18" fillId="4" borderId="0"/>
    <xf numFmtId="0" fontId="22" fillId="20" borderId="0"/>
    <xf numFmtId="0" fontId="18" fillId="4" borderId="0"/>
    <xf numFmtId="0" fontId="22" fillId="20" borderId="0"/>
    <xf numFmtId="0" fontId="18" fillId="4" borderId="0"/>
    <xf numFmtId="0" fontId="22" fillId="20" borderId="0"/>
    <xf numFmtId="0" fontId="22" fillId="20" borderId="0"/>
    <xf numFmtId="0" fontId="18" fillId="4" borderId="0"/>
    <xf numFmtId="0" fontId="22" fillId="20" borderId="0"/>
    <xf numFmtId="0" fontId="18" fillId="4" borderId="0"/>
    <xf numFmtId="0" fontId="45" fillId="4" borderId="0"/>
    <xf numFmtId="0" fontId="18" fillId="2" borderId="0"/>
    <xf numFmtId="0" fontId="18" fillId="2" borderId="0"/>
    <xf numFmtId="0" fontId="18" fillId="2" borderId="0"/>
    <xf numFmtId="0" fontId="53" fillId="3" borderId="25"/>
    <xf numFmtId="0" fontId="22" fillId="20" borderId="0"/>
    <xf numFmtId="0" fontId="18" fillId="2" borderId="0"/>
    <xf numFmtId="0" fontId="22" fillId="6" borderId="0"/>
    <xf numFmtId="0" fontId="22" fillId="26" borderId="0" applyNumberFormat="0" applyBorder="0" applyAlignment="0" applyProtection="0">
      <alignment vertical="center"/>
    </xf>
    <xf numFmtId="0" fontId="18" fillId="12" borderId="0"/>
    <xf numFmtId="0" fontId="18" fillId="2" borderId="0"/>
    <xf numFmtId="0" fontId="18" fillId="2" borderId="0" applyNumberFormat="0" applyBorder="0" applyAlignment="0" applyProtection="0">
      <alignment vertical="center"/>
    </xf>
    <xf numFmtId="0" fontId="18" fillId="2" borderId="0"/>
    <xf numFmtId="0" fontId="22" fillId="6" borderId="0"/>
    <xf numFmtId="0" fontId="18" fillId="12" borderId="0"/>
    <xf numFmtId="0" fontId="18" fillId="2" borderId="0"/>
    <xf numFmtId="0" fontId="18" fillId="2" borderId="0"/>
    <xf numFmtId="0" fontId="18" fillId="2" borderId="0"/>
    <xf numFmtId="0" fontId="18" fillId="2" borderId="0"/>
    <xf numFmtId="0" fontId="18" fillId="2" borderId="0"/>
    <xf numFmtId="0" fontId="46" fillId="35" borderId="0" applyNumberFormat="0" applyBorder="0" applyAlignment="0" applyProtection="0">
      <alignment vertical="center"/>
    </xf>
    <xf numFmtId="0" fontId="18" fillId="2" borderId="0"/>
    <xf numFmtId="0" fontId="18" fillId="2" borderId="0"/>
    <xf numFmtId="0" fontId="18" fillId="2" borderId="0"/>
    <xf numFmtId="0" fontId="18" fillId="2" borderId="0"/>
    <xf numFmtId="0" fontId="18" fillId="2" borderId="0"/>
    <xf numFmtId="0" fontId="18" fillId="2" borderId="0" applyNumberFormat="0" applyBorder="0" applyAlignment="0" applyProtection="0">
      <alignment vertical="center"/>
    </xf>
    <xf numFmtId="0" fontId="18" fillId="12" borderId="0"/>
    <xf numFmtId="0" fontId="18" fillId="2" borderId="0" applyNumberFormat="0" applyBorder="0" applyAlignment="0" applyProtection="0">
      <alignment vertical="center"/>
    </xf>
    <xf numFmtId="0" fontId="18" fillId="2" borderId="0"/>
    <xf numFmtId="0" fontId="53" fillId="3" borderId="25"/>
    <xf numFmtId="0" fontId="22" fillId="10" borderId="0"/>
    <xf numFmtId="0" fontId="18" fillId="2" borderId="0"/>
    <xf numFmtId="0" fontId="18" fillId="2" borderId="0"/>
    <xf numFmtId="0" fontId="22" fillId="10" borderId="0" applyNumberFormat="0" applyBorder="0" applyAlignment="0" applyProtection="0">
      <alignment vertical="center"/>
    </xf>
    <xf numFmtId="0" fontId="18" fillId="2" borderId="0"/>
    <xf numFmtId="0" fontId="22" fillId="10" borderId="0"/>
    <xf numFmtId="0" fontId="18" fillId="2" borderId="0"/>
    <xf numFmtId="0" fontId="22" fillId="10" borderId="0"/>
    <xf numFmtId="0" fontId="18" fillId="2" borderId="0"/>
    <xf numFmtId="0" fontId="18" fillId="2" borderId="0"/>
    <xf numFmtId="0" fontId="18" fillId="2" borderId="0"/>
    <xf numFmtId="0" fontId="18" fillId="3" borderId="0"/>
    <xf numFmtId="0" fontId="18" fillId="2" borderId="0"/>
    <xf numFmtId="0" fontId="18" fillId="11" borderId="0"/>
    <xf numFmtId="0" fontId="18" fillId="11" borderId="0"/>
    <xf numFmtId="0" fontId="18" fillId="11" borderId="0"/>
    <xf numFmtId="0" fontId="18" fillId="11" borderId="0"/>
    <xf numFmtId="0" fontId="18" fillId="11" borderId="0"/>
    <xf numFmtId="0" fontId="18" fillId="11" borderId="0"/>
    <xf numFmtId="0" fontId="18" fillId="11" borderId="0"/>
    <xf numFmtId="0" fontId="18" fillId="11" borderId="0"/>
    <xf numFmtId="0" fontId="18" fillId="11" borderId="0"/>
    <xf numFmtId="0" fontId="18" fillId="11" borderId="0" applyNumberFormat="0" applyBorder="0" applyAlignment="0" applyProtection="0">
      <alignment vertical="center"/>
    </xf>
    <xf numFmtId="0" fontId="18" fillId="11" borderId="0"/>
    <xf numFmtId="0" fontId="18" fillId="11" borderId="0"/>
    <xf numFmtId="0" fontId="18" fillId="11" borderId="0"/>
    <xf numFmtId="0" fontId="18" fillId="12" borderId="0"/>
    <xf numFmtId="0" fontId="18" fillId="3" borderId="0"/>
    <xf numFmtId="0" fontId="18" fillId="11" borderId="0"/>
    <xf numFmtId="0" fontId="18" fillId="3" borderId="0"/>
    <xf numFmtId="0" fontId="18" fillId="11" borderId="0"/>
    <xf numFmtId="0" fontId="18" fillId="3" borderId="0"/>
    <xf numFmtId="0" fontId="18" fillId="11" borderId="0"/>
    <xf numFmtId="0" fontId="18" fillId="12" borderId="0"/>
    <xf numFmtId="0" fontId="18" fillId="3" borderId="0"/>
    <xf numFmtId="0" fontId="18" fillId="11" borderId="0"/>
    <xf numFmtId="0" fontId="18" fillId="11" borderId="0"/>
    <xf numFmtId="0" fontId="18" fillId="11" borderId="0" applyNumberFormat="0" applyBorder="0" applyAlignment="0" applyProtection="0">
      <alignment vertical="center"/>
    </xf>
    <xf numFmtId="0" fontId="22" fillId="6" borderId="0"/>
    <xf numFmtId="0" fontId="18" fillId="19" borderId="0"/>
    <xf numFmtId="0" fontId="18" fillId="11" borderId="0"/>
    <xf numFmtId="0" fontId="18" fillId="11" borderId="0"/>
    <xf numFmtId="0" fontId="22" fillId="10" borderId="0"/>
    <xf numFmtId="0" fontId="18" fillId="11" borderId="0"/>
    <xf numFmtId="0" fontId="18" fillId="11" borderId="0"/>
    <xf numFmtId="0" fontId="18" fillId="11" borderId="0"/>
    <xf numFmtId="0" fontId="18" fillId="11" borderId="0"/>
    <xf numFmtId="0" fontId="18" fillId="11" borderId="0"/>
    <xf numFmtId="0" fontId="18" fillId="11" borderId="0"/>
    <xf numFmtId="0" fontId="22" fillId="20" borderId="0"/>
    <xf numFmtId="0" fontId="18" fillId="3" borderId="0"/>
    <xf numFmtId="0" fontId="18" fillId="2" borderId="0"/>
    <xf numFmtId="0" fontId="18" fillId="3" borderId="0"/>
    <xf numFmtId="0" fontId="18" fillId="2" borderId="0"/>
    <xf numFmtId="0" fontId="18" fillId="3" borderId="0"/>
    <xf numFmtId="0" fontId="18" fillId="2" borderId="0"/>
    <xf numFmtId="0" fontId="18" fillId="3" borderId="0"/>
    <xf numFmtId="0" fontId="18" fillId="2" borderId="0"/>
    <xf numFmtId="0" fontId="18" fillId="3" borderId="0"/>
    <xf numFmtId="0" fontId="18" fillId="2" borderId="0"/>
    <xf numFmtId="0" fontId="18" fillId="3" borderId="0"/>
    <xf numFmtId="0" fontId="18" fillId="2" borderId="0"/>
    <xf numFmtId="0" fontId="18" fillId="3" borderId="0"/>
    <xf numFmtId="0" fontId="18" fillId="3" borderId="0"/>
    <xf numFmtId="0" fontId="18" fillId="3" borderId="0" applyNumberFormat="0" applyBorder="0" applyAlignment="0" applyProtection="0">
      <alignment vertical="center"/>
    </xf>
    <xf numFmtId="0" fontId="18" fillId="19" borderId="0"/>
    <xf numFmtId="0" fontId="18" fillId="3" borderId="0"/>
    <xf numFmtId="0" fontId="18" fillId="19" borderId="0"/>
    <xf numFmtId="0" fontId="45" fillId="4" borderId="0" applyNumberFormat="0" applyBorder="0" applyAlignment="0" applyProtection="0">
      <alignment vertical="center"/>
    </xf>
    <xf numFmtId="0" fontId="18" fillId="12" borderId="0"/>
    <xf numFmtId="0" fontId="18" fillId="3" borderId="0"/>
    <xf numFmtId="0" fontId="18" fillId="12" borderId="0"/>
    <xf numFmtId="0" fontId="18" fillId="3" borderId="0"/>
    <xf numFmtId="0" fontId="18" fillId="18" borderId="0"/>
    <xf numFmtId="0" fontId="18" fillId="3" borderId="0"/>
    <xf numFmtId="0" fontId="18" fillId="3" borderId="0" applyNumberFormat="0" applyBorder="0" applyAlignment="0" applyProtection="0">
      <alignment vertical="center"/>
    </xf>
    <xf numFmtId="0" fontId="18" fillId="12" borderId="0"/>
    <xf numFmtId="0" fontId="18" fillId="3" borderId="0"/>
    <xf numFmtId="0" fontId="22" fillId="55" borderId="0"/>
    <xf numFmtId="0" fontId="54" fillId="0" borderId="0" applyNumberFormat="0" applyFill="0" applyBorder="0" applyAlignment="0" applyProtection="0">
      <alignment vertical="center"/>
    </xf>
    <xf numFmtId="0" fontId="18" fillId="12" borderId="0"/>
    <xf numFmtId="0" fontId="18" fillId="3" borderId="0"/>
    <xf numFmtId="0" fontId="18" fillId="3" borderId="0"/>
    <xf numFmtId="0" fontId="18" fillId="3" borderId="0" applyNumberFormat="0" applyBorder="0" applyAlignment="0" applyProtection="0">
      <alignment vertical="center"/>
    </xf>
    <xf numFmtId="0" fontId="18" fillId="19" borderId="0"/>
    <xf numFmtId="0" fontId="18" fillId="3" borderId="0"/>
    <xf numFmtId="0" fontId="23" fillId="0" borderId="0"/>
    <xf numFmtId="0" fontId="45" fillId="4" borderId="0"/>
    <xf numFmtId="0" fontId="18" fillId="12" borderId="0"/>
    <xf numFmtId="0" fontId="18" fillId="3" borderId="0"/>
    <xf numFmtId="0" fontId="22" fillId="34" borderId="0"/>
    <xf numFmtId="0" fontId="18" fillId="12" borderId="0"/>
    <xf numFmtId="0" fontId="46" fillId="35" borderId="0"/>
    <xf numFmtId="0" fontId="18" fillId="3" borderId="0"/>
    <xf numFmtId="0" fontId="22" fillId="34" borderId="0"/>
    <xf numFmtId="0" fontId="18" fillId="12" borderId="0"/>
    <xf numFmtId="0" fontId="46" fillId="35" borderId="0"/>
    <xf numFmtId="0" fontId="18" fillId="3" borderId="0"/>
    <xf numFmtId="0" fontId="22" fillId="34" borderId="0"/>
    <xf numFmtId="0" fontId="31" fillId="0" borderId="0"/>
    <xf numFmtId="0" fontId="18" fillId="12" borderId="0"/>
    <xf numFmtId="0" fontId="18" fillId="2" borderId="0"/>
    <xf numFmtId="0" fontId="46" fillId="35" borderId="0"/>
    <xf numFmtId="0" fontId="18" fillId="3" borderId="0"/>
    <xf numFmtId="0" fontId="18" fillId="2" borderId="0"/>
    <xf numFmtId="0" fontId="18" fillId="12" borderId="0"/>
    <xf numFmtId="0" fontId="18" fillId="12" borderId="0"/>
    <xf numFmtId="0" fontId="18" fillId="19" borderId="0"/>
    <xf numFmtId="0" fontId="18" fillId="2" borderId="0"/>
    <xf numFmtId="0" fontId="18" fillId="12" borderId="0"/>
    <xf numFmtId="0" fontId="22" fillId="13" borderId="0"/>
    <xf numFmtId="0" fontId="18" fillId="2" borderId="0"/>
    <xf numFmtId="0" fontId="18" fillId="12" borderId="0"/>
    <xf numFmtId="0" fontId="18" fillId="2" borderId="0"/>
    <xf numFmtId="0" fontId="52" fillId="0" borderId="24"/>
    <xf numFmtId="0" fontId="18" fillId="12" borderId="0"/>
    <xf numFmtId="0" fontId="18" fillId="12" borderId="0"/>
    <xf numFmtId="0" fontId="18" fillId="2" borderId="0"/>
    <xf numFmtId="0" fontId="18" fillId="12" borderId="0"/>
    <xf numFmtId="0" fontId="18" fillId="12" borderId="0"/>
    <xf numFmtId="0" fontId="18" fillId="12" borderId="0"/>
    <xf numFmtId="0" fontId="18" fillId="12" borderId="0" applyNumberFormat="0" applyBorder="0" applyAlignment="0" applyProtection="0">
      <alignment vertical="center"/>
    </xf>
    <xf numFmtId="0" fontId="31" fillId="0" borderId="22"/>
    <xf numFmtId="0" fontId="18" fillId="2" borderId="0"/>
    <xf numFmtId="0" fontId="41" fillId="0" borderId="0">
      <alignment vertical="center"/>
    </xf>
    <xf numFmtId="0" fontId="18" fillId="12" borderId="0"/>
    <xf numFmtId="0" fontId="18" fillId="2" borderId="0"/>
    <xf numFmtId="0" fontId="41" fillId="0" borderId="0">
      <alignment vertical="center"/>
    </xf>
    <xf numFmtId="0" fontId="18" fillId="12" borderId="0"/>
    <xf numFmtId="0" fontId="18" fillId="12" borderId="0"/>
    <xf numFmtId="0" fontId="18" fillId="12" borderId="0"/>
    <xf numFmtId="0" fontId="18" fillId="12" borderId="0"/>
    <xf numFmtId="0" fontId="18" fillId="12" borderId="0"/>
    <xf numFmtId="0" fontId="18" fillId="12" borderId="0"/>
    <xf numFmtId="0" fontId="18" fillId="12" borderId="0"/>
    <xf numFmtId="0" fontId="18" fillId="12" borderId="0" applyNumberFormat="0" applyBorder="0" applyAlignment="0" applyProtection="0">
      <alignment vertical="center"/>
    </xf>
    <xf numFmtId="0" fontId="41" fillId="0" borderId="0">
      <alignment vertical="center"/>
    </xf>
    <xf numFmtId="0" fontId="18" fillId="12" borderId="0"/>
    <xf numFmtId="0" fontId="22" fillId="20" borderId="0"/>
    <xf numFmtId="0" fontId="18" fillId="2" borderId="0"/>
    <xf numFmtId="0" fontId="18" fillId="12" borderId="0"/>
    <xf numFmtId="0" fontId="18" fillId="12" borderId="0"/>
    <xf numFmtId="0" fontId="18" fillId="19" borderId="0"/>
    <xf numFmtId="0" fontId="18" fillId="12" borderId="0"/>
    <xf numFmtId="0" fontId="18" fillId="2" borderId="0" applyNumberFormat="0" applyBorder="0" applyAlignment="0" applyProtection="0">
      <alignment vertical="center"/>
    </xf>
    <xf numFmtId="0" fontId="18" fillId="12" borderId="0"/>
    <xf numFmtId="0" fontId="18" fillId="12" borderId="0"/>
    <xf numFmtId="0" fontId="18" fillId="12" borderId="0"/>
    <xf numFmtId="0" fontId="18" fillId="10" borderId="0"/>
    <xf numFmtId="0" fontId="18" fillId="12" borderId="0"/>
    <xf numFmtId="0" fontId="18" fillId="19" borderId="0"/>
    <xf numFmtId="0" fontId="18" fillId="10" borderId="0"/>
    <xf numFmtId="0" fontId="18" fillId="0" borderId="0">
      <alignment vertical="center"/>
    </xf>
    <xf numFmtId="0" fontId="18" fillId="10" borderId="0"/>
    <xf numFmtId="0" fontId="20" fillId="0" borderId="9"/>
    <xf numFmtId="0" fontId="18" fillId="10" borderId="0"/>
    <xf numFmtId="0" fontId="18" fillId="19" borderId="0"/>
    <xf numFmtId="0" fontId="18" fillId="10" borderId="0"/>
    <xf numFmtId="0" fontId="18" fillId="10" borderId="0"/>
    <xf numFmtId="0" fontId="18" fillId="19" borderId="0"/>
    <xf numFmtId="0" fontId="18" fillId="10" borderId="0"/>
    <xf numFmtId="0" fontId="18" fillId="10" borderId="0"/>
    <xf numFmtId="0" fontId="41" fillId="30" borderId="18"/>
    <xf numFmtId="0" fontId="22" fillId="26" borderId="0" applyNumberFormat="0" applyBorder="0" applyAlignment="0" applyProtection="0">
      <alignment vertical="center"/>
    </xf>
    <xf numFmtId="0" fontId="22" fillId="10" borderId="0"/>
    <xf numFmtId="0" fontId="18" fillId="10" borderId="0"/>
    <xf numFmtId="0" fontId="18" fillId="10" borderId="0"/>
    <xf numFmtId="0" fontId="23" fillId="0" borderId="0"/>
    <xf numFmtId="0" fontId="20" fillId="0" borderId="9"/>
    <xf numFmtId="0" fontId="18" fillId="10" borderId="0"/>
    <xf numFmtId="0" fontId="18" fillId="19" borderId="0"/>
    <xf numFmtId="0" fontId="23" fillId="0" borderId="0"/>
    <xf numFmtId="0" fontId="18" fillId="10" borderId="0" applyNumberFormat="0" applyBorder="0" applyAlignment="0" applyProtection="0">
      <alignment vertical="center"/>
    </xf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 applyNumberFormat="0" applyBorder="0" applyAlignment="0" applyProtection="0">
      <alignment vertical="center"/>
    </xf>
    <xf numFmtId="0" fontId="18" fillId="10" borderId="0"/>
    <xf numFmtId="0" fontId="18" fillId="10" borderId="0"/>
    <xf numFmtId="0" fontId="31" fillId="0" borderId="0"/>
    <xf numFmtId="0" fontId="18" fillId="10" borderId="0"/>
    <xf numFmtId="0" fontId="18" fillId="10" borderId="0"/>
    <xf numFmtId="0" fontId="18" fillId="18" borderId="0"/>
    <xf numFmtId="0" fontId="18" fillId="18" borderId="0" applyNumberFormat="0" applyBorder="0" applyAlignment="0" applyProtection="0">
      <alignment vertical="center"/>
    </xf>
    <xf numFmtId="0" fontId="29" fillId="0" borderId="13"/>
    <xf numFmtId="0" fontId="18" fillId="18" borderId="0"/>
    <xf numFmtId="0" fontId="18" fillId="18" borderId="0"/>
    <xf numFmtId="0" fontId="18" fillId="18" borderId="0"/>
    <xf numFmtId="0" fontId="18" fillId="2" borderId="0"/>
    <xf numFmtId="0" fontId="18" fillId="18" borderId="0"/>
    <xf numFmtId="0" fontId="18" fillId="18" borderId="0"/>
    <xf numFmtId="0" fontId="18" fillId="18" borderId="0"/>
    <xf numFmtId="0" fontId="18" fillId="2" borderId="0" applyNumberFormat="0" applyBorder="0" applyAlignment="0" applyProtection="0">
      <alignment vertical="center"/>
    </xf>
    <xf numFmtId="0" fontId="29" fillId="0" borderId="13"/>
    <xf numFmtId="0" fontId="18" fillId="18" borderId="0"/>
    <xf numFmtId="0" fontId="18" fillId="19" borderId="0" applyNumberFormat="0" applyBorder="0" applyAlignment="0" applyProtection="0">
      <alignment vertical="center"/>
    </xf>
    <xf numFmtId="0" fontId="18" fillId="18" borderId="0"/>
    <xf numFmtId="0" fontId="18" fillId="18" borderId="0"/>
    <xf numFmtId="0" fontId="18" fillId="18" borderId="0"/>
    <xf numFmtId="0" fontId="18" fillId="18" borderId="0"/>
    <xf numFmtId="0" fontId="18" fillId="18" borderId="0" applyNumberFormat="0" applyBorder="0" applyAlignment="0" applyProtection="0">
      <alignment vertical="center"/>
    </xf>
    <xf numFmtId="0" fontId="18" fillId="18" borderId="0"/>
    <xf numFmtId="0" fontId="18" fillId="12" borderId="0"/>
    <xf numFmtId="0" fontId="18" fillId="18" borderId="0"/>
    <xf numFmtId="0" fontId="18" fillId="18" borderId="0"/>
    <xf numFmtId="0" fontId="18" fillId="18" borderId="0"/>
    <xf numFmtId="0" fontId="18" fillId="19" borderId="0"/>
    <xf numFmtId="0" fontId="18" fillId="18" borderId="0"/>
    <xf numFmtId="0" fontId="18" fillId="2" borderId="0"/>
    <xf numFmtId="0" fontId="18" fillId="2" borderId="0"/>
    <xf numFmtId="0" fontId="31" fillId="0" borderId="22"/>
    <xf numFmtId="0" fontId="18" fillId="2" borderId="0"/>
    <xf numFmtId="0" fontId="18" fillId="2" borderId="0"/>
    <xf numFmtId="0" fontId="18" fillId="2" borderId="0"/>
    <xf numFmtId="0" fontId="18" fillId="2" borderId="0"/>
    <xf numFmtId="0" fontId="23" fillId="0" borderId="0" applyNumberFormat="0" applyFill="0" applyBorder="0" applyAlignment="0" applyProtection="0">
      <alignment vertical="center"/>
    </xf>
    <xf numFmtId="0" fontId="18" fillId="12" borderId="0"/>
    <xf numFmtId="0" fontId="22" fillId="34" borderId="0"/>
    <xf numFmtId="0" fontId="18" fillId="0" borderId="0">
      <alignment vertical="center"/>
    </xf>
    <xf numFmtId="0" fontId="18" fillId="12" borderId="0"/>
    <xf numFmtId="0" fontId="18" fillId="12" borderId="0" applyNumberFormat="0" applyBorder="0" applyAlignment="0" applyProtection="0">
      <alignment vertical="center"/>
    </xf>
    <xf numFmtId="0" fontId="45" fillId="4" borderId="0"/>
    <xf numFmtId="0" fontId="18" fillId="12" borderId="0"/>
    <xf numFmtId="0" fontId="18" fillId="12" borderId="0"/>
    <xf numFmtId="0" fontId="22" fillId="6" borderId="0"/>
    <xf numFmtId="0" fontId="18" fillId="12" borderId="0"/>
    <xf numFmtId="0" fontId="18" fillId="12" borderId="0" applyNumberFormat="0" applyBorder="0" applyAlignment="0" applyProtection="0">
      <alignment vertical="center"/>
    </xf>
    <xf numFmtId="0" fontId="22" fillId="6" borderId="0"/>
    <xf numFmtId="0" fontId="18" fillId="12" borderId="0"/>
    <xf numFmtId="0" fontId="22" fillId="6" borderId="0"/>
    <xf numFmtId="0" fontId="31" fillId="0" borderId="0"/>
    <xf numFmtId="0" fontId="18" fillId="12" borderId="0"/>
    <xf numFmtId="0" fontId="22" fillId="6" borderId="0"/>
    <xf numFmtId="0" fontId="18" fillId="12" borderId="0"/>
    <xf numFmtId="0" fontId="22" fillId="6" borderId="0"/>
    <xf numFmtId="0" fontId="18" fillId="12" borderId="0"/>
    <xf numFmtId="0" fontId="18" fillId="12" borderId="0"/>
    <xf numFmtId="0" fontId="18" fillId="19" borderId="0" applyNumberFormat="0" applyBorder="0" applyAlignment="0" applyProtection="0">
      <alignment vertical="center"/>
    </xf>
    <xf numFmtId="0" fontId="18" fillId="12" borderId="0"/>
    <xf numFmtId="0" fontId="18" fillId="12" borderId="0"/>
    <xf numFmtId="0" fontId="18" fillId="12" borderId="0"/>
    <xf numFmtId="0" fontId="22" fillId="6" borderId="0"/>
    <xf numFmtId="0" fontId="18" fillId="12" borderId="0"/>
    <xf numFmtId="0" fontId="18" fillId="12" borderId="0"/>
    <xf numFmtId="0" fontId="18" fillId="19" borderId="0"/>
    <xf numFmtId="0" fontId="18" fillId="0" borderId="0">
      <alignment vertical="center"/>
    </xf>
    <xf numFmtId="0" fontId="18" fillId="0" borderId="0">
      <alignment vertical="center"/>
    </xf>
    <xf numFmtId="0" fontId="18" fillId="19" borderId="0"/>
    <xf numFmtId="0" fontId="18" fillId="19" borderId="0"/>
    <xf numFmtId="0" fontId="18" fillId="19" borderId="0"/>
    <xf numFmtId="0" fontId="18" fillId="19" borderId="0"/>
    <xf numFmtId="0" fontId="18" fillId="19" borderId="0"/>
    <xf numFmtId="0" fontId="18" fillId="19" borderId="0"/>
    <xf numFmtId="0" fontId="22" fillId="6" borderId="0"/>
    <xf numFmtId="0" fontId="18" fillId="19" borderId="0"/>
    <xf numFmtId="0" fontId="22" fillId="6" borderId="0"/>
    <xf numFmtId="0" fontId="18" fillId="19" borderId="0"/>
    <xf numFmtId="0" fontId="18" fillId="19" borderId="0"/>
    <xf numFmtId="0" fontId="18" fillId="19" borderId="0"/>
    <xf numFmtId="0" fontId="22" fillId="20" borderId="0"/>
    <xf numFmtId="0" fontId="22" fillId="20" borderId="0"/>
    <xf numFmtId="0" fontId="22" fillId="20" borderId="0"/>
    <xf numFmtId="0" fontId="22" fillId="20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20" borderId="0"/>
    <xf numFmtId="0" fontId="22" fillId="20" borderId="0"/>
    <xf numFmtId="0" fontId="22" fillId="20" borderId="0"/>
    <xf numFmtId="0" fontId="22" fillId="20" borderId="0" applyNumberFormat="0" applyBorder="0" applyAlignment="0" applyProtection="0">
      <alignment vertical="center"/>
    </xf>
    <xf numFmtId="0" fontId="22" fillId="20" borderId="0"/>
    <xf numFmtId="0" fontId="22" fillId="20" borderId="0"/>
    <xf numFmtId="0" fontId="22" fillId="20" borderId="0"/>
    <xf numFmtId="0" fontId="22" fillId="20" borderId="0"/>
    <xf numFmtId="0" fontId="22" fillId="20" borderId="0"/>
    <xf numFmtId="0" fontId="22" fillId="20" borderId="0"/>
    <xf numFmtId="0" fontId="22" fillId="20" borderId="0" applyNumberFormat="0" applyBorder="0" applyAlignment="0" applyProtection="0">
      <alignment vertical="center"/>
    </xf>
    <xf numFmtId="0" fontId="22" fillId="20" borderId="0"/>
    <xf numFmtId="0" fontId="22" fillId="20" borderId="0"/>
    <xf numFmtId="0" fontId="22" fillId="20" borderId="0"/>
    <xf numFmtId="0" fontId="22" fillId="18" borderId="0"/>
    <xf numFmtId="0" fontId="22" fillId="10" borderId="0"/>
    <xf numFmtId="0" fontId="41" fillId="30" borderId="18"/>
    <xf numFmtId="0" fontId="22" fillId="10" borderId="0"/>
    <xf numFmtId="0" fontId="41" fillId="30" borderId="18"/>
    <xf numFmtId="0" fontId="22" fillId="10" borderId="0"/>
    <xf numFmtId="0" fontId="41" fillId="30" borderId="18"/>
    <xf numFmtId="0" fontId="22" fillId="10" borderId="0"/>
    <xf numFmtId="0" fontId="41" fillId="30" borderId="18"/>
    <xf numFmtId="0" fontId="22" fillId="10" borderId="0"/>
    <xf numFmtId="0" fontId="41" fillId="30" borderId="18"/>
    <xf numFmtId="0" fontId="22" fillId="10" borderId="0"/>
    <xf numFmtId="0" fontId="41" fillId="30" borderId="18"/>
    <xf numFmtId="0" fontId="22" fillId="10" borderId="0"/>
    <xf numFmtId="0" fontId="41" fillId="30" borderId="18"/>
    <xf numFmtId="0" fontId="22" fillId="10" borderId="0"/>
    <xf numFmtId="0" fontId="41" fillId="30" borderId="18"/>
    <xf numFmtId="0" fontId="22" fillId="10" borderId="0"/>
    <xf numFmtId="0" fontId="41" fillId="30" borderId="18"/>
    <xf numFmtId="0" fontId="22" fillId="10" borderId="0" applyNumberFormat="0" applyBorder="0" applyAlignment="0" applyProtection="0">
      <alignment vertical="center"/>
    </xf>
    <xf numFmtId="0" fontId="41" fillId="30" borderId="18"/>
    <xf numFmtId="0" fontId="22" fillId="10" borderId="0"/>
    <xf numFmtId="0" fontId="41" fillId="30" borderId="18"/>
    <xf numFmtId="0" fontId="22" fillId="6" borderId="0"/>
    <xf numFmtId="0" fontId="22" fillId="10" borderId="0"/>
    <xf numFmtId="0" fontId="41" fillId="30" borderId="18"/>
    <xf numFmtId="0" fontId="22" fillId="10" borderId="0"/>
    <xf numFmtId="0" fontId="41" fillId="30" borderId="18"/>
    <xf numFmtId="0" fontId="22" fillId="10" borderId="0"/>
    <xf numFmtId="0" fontId="41" fillId="30" borderId="18"/>
    <xf numFmtId="0" fontId="26" fillId="7" borderId="11"/>
    <xf numFmtId="0" fontId="22" fillId="6" borderId="0"/>
    <xf numFmtId="0" fontId="22" fillId="10" borderId="0"/>
    <xf numFmtId="0" fontId="41" fillId="30" borderId="18"/>
    <xf numFmtId="0" fontId="22" fillId="10" borderId="0"/>
    <xf numFmtId="0" fontId="22" fillId="10" borderId="0" applyNumberFormat="0" applyBorder="0" applyAlignment="0" applyProtection="0">
      <alignment vertical="center"/>
    </xf>
    <xf numFmtId="0" fontId="22" fillId="10" borderId="0"/>
    <xf numFmtId="0" fontId="22" fillId="10" borderId="0"/>
    <xf numFmtId="0" fontId="22" fillId="10" borderId="0"/>
    <xf numFmtId="0" fontId="22" fillId="10" borderId="0"/>
    <xf numFmtId="0" fontId="22" fillId="10" borderId="0"/>
    <xf numFmtId="0" fontId="22" fillId="10" borderId="0"/>
    <xf numFmtId="0" fontId="22" fillId="10" borderId="0"/>
    <xf numFmtId="0" fontId="22" fillId="10" borderId="0"/>
    <xf numFmtId="0" fontId="22" fillId="18" borderId="0"/>
    <xf numFmtId="0" fontId="22" fillId="18" borderId="0"/>
    <xf numFmtId="0" fontId="22" fillId="18" borderId="0"/>
    <xf numFmtId="0" fontId="22" fillId="18" borderId="0"/>
    <xf numFmtId="0" fontId="22" fillId="18" borderId="0"/>
    <xf numFmtId="0" fontId="22" fillId="18" borderId="0"/>
    <xf numFmtId="0" fontId="22" fillId="18" borderId="0"/>
    <xf numFmtId="0" fontId="22" fillId="18" borderId="0" applyNumberFormat="0" applyBorder="0" applyAlignment="0" applyProtection="0">
      <alignment vertical="center"/>
    </xf>
    <xf numFmtId="0" fontId="22" fillId="18" borderId="0"/>
    <xf numFmtId="0" fontId="22" fillId="18" borderId="0"/>
    <xf numFmtId="0" fontId="22" fillId="18" borderId="0"/>
    <xf numFmtId="0" fontId="18" fillId="0" borderId="0">
      <alignment vertical="center"/>
    </xf>
    <xf numFmtId="0" fontId="22" fillId="18" borderId="0"/>
    <xf numFmtId="0" fontId="22" fillId="18" borderId="0"/>
    <xf numFmtId="0" fontId="22" fillId="18" borderId="0"/>
    <xf numFmtId="0" fontId="55" fillId="0" borderId="0">
      <alignment vertical="center"/>
    </xf>
    <xf numFmtId="0" fontId="22" fillId="18" borderId="0"/>
    <xf numFmtId="0" fontId="22" fillId="18" borderId="0"/>
    <xf numFmtId="0" fontId="22" fillId="18" borderId="0" applyNumberFormat="0" applyBorder="0" applyAlignment="0" applyProtection="0">
      <alignment vertical="center"/>
    </xf>
    <xf numFmtId="0" fontId="22" fillId="18" borderId="0"/>
    <xf numFmtId="0" fontId="22" fillId="18" borderId="0"/>
    <xf numFmtId="0" fontId="22" fillId="18" borderId="0"/>
    <xf numFmtId="0" fontId="22" fillId="18" borderId="0"/>
    <xf numFmtId="0" fontId="22" fillId="18" borderId="0"/>
    <xf numFmtId="0" fontId="22" fillId="18" borderId="0"/>
    <xf numFmtId="0" fontId="22" fillId="18" borderId="0"/>
    <xf numFmtId="0" fontId="22" fillId="18" borderId="0" applyNumberFormat="0" applyBorder="0" applyAlignment="0" applyProtection="0">
      <alignment vertical="center"/>
    </xf>
    <xf numFmtId="0" fontId="22" fillId="18" borderId="0"/>
    <xf numFmtId="0" fontId="22" fillId="18" borderId="0"/>
    <xf numFmtId="0" fontId="22" fillId="18" borderId="0"/>
    <xf numFmtId="0" fontId="22" fillId="18" borderId="0"/>
    <xf numFmtId="0" fontId="22" fillId="18" borderId="0"/>
    <xf numFmtId="0" fontId="22" fillId="18" borderId="0"/>
    <xf numFmtId="0" fontId="22" fillId="18" borderId="0"/>
    <xf numFmtId="0" fontId="22" fillId="18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18" fillId="0" borderId="0">
      <alignment vertical="center"/>
    </xf>
    <xf numFmtId="0" fontId="22" fillId="6" borderId="0"/>
    <xf numFmtId="0" fontId="22" fillId="6" borderId="0"/>
    <xf numFmtId="0" fontId="22" fillId="6" borderId="0"/>
    <xf numFmtId="0" fontId="46" fillId="35" borderId="0"/>
    <xf numFmtId="0" fontId="22" fillId="26" borderId="0" applyNumberFormat="0" applyBorder="0" applyAlignment="0" applyProtection="0">
      <alignment vertical="center"/>
    </xf>
    <xf numFmtId="0" fontId="26" fillId="7" borderId="11"/>
    <xf numFmtId="0" fontId="22" fillId="6" borderId="0"/>
    <xf numFmtId="0" fontId="26" fillId="7" borderId="11"/>
    <xf numFmtId="0" fontId="22" fillId="6" borderId="0"/>
    <xf numFmtId="0" fontId="51" fillId="0" borderId="0"/>
    <xf numFmtId="0" fontId="22" fillId="6" borderId="0"/>
    <xf numFmtId="0" fontId="22" fillId="6" borderId="0"/>
    <xf numFmtId="0" fontId="41" fillId="30" borderId="18"/>
    <xf numFmtId="0" fontId="22" fillId="6" borderId="0"/>
    <xf numFmtId="0" fontId="41" fillId="30" borderId="18"/>
    <xf numFmtId="0" fontId="22" fillId="6" borderId="0"/>
    <xf numFmtId="0" fontId="22" fillId="26" borderId="0" applyNumberFormat="0" applyBorder="0" applyAlignment="0" applyProtection="0">
      <alignment vertical="center"/>
    </xf>
    <xf numFmtId="0" fontId="22" fillId="6" borderId="0"/>
    <xf numFmtId="0" fontId="22" fillId="6" borderId="0"/>
    <xf numFmtId="0" fontId="22" fillId="6" borderId="0"/>
    <xf numFmtId="0" fontId="26" fillId="7" borderId="11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55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46" fillId="35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3" fillId="0" borderId="0"/>
    <xf numFmtId="0" fontId="22" fillId="13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 applyNumberFormat="0" applyBorder="0" applyAlignment="0" applyProtection="0">
      <alignment vertical="center"/>
    </xf>
    <xf numFmtId="0" fontId="22" fillId="13" borderId="0"/>
    <xf numFmtId="0" fontId="22" fillId="13" borderId="0"/>
    <xf numFmtId="0" fontId="26" fillId="7" borderId="11"/>
    <xf numFmtId="0" fontId="22" fillId="13" borderId="0"/>
    <xf numFmtId="0" fontId="26" fillId="7" borderId="11"/>
    <xf numFmtId="0" fontId="22" fillId="13" borderId="0"/>
    <xf numFmtId="0" fontId="26" fillId="7" borderId="11"/>
    <xf numFmtId="0" fontId="22" fillId="13" borderId="0"/>
    <xf numFmtId="0" fontId="26" fillId="7" borderId="11"/>
    <xf numFmtId="0" fontId="22" fillId="13" borderId="0"/>
    <xf numFmtId="0" fontId="26" fillId="7" borderId="11"/>
    <xf numFmtId="0" fontId="22" fillId="13" borderId="0"/>
    <xf numFmtId="0" fontId="26" fillId="7" borderId="11"/>
    <xf numFmtId="0" fontId="22" fillId="13" borderId="0"/>
    <xf numFmtId="0" fontId="33" fillId="0" borderId="14"/>
    <xf numFmtId="0" fontId="23" fillId="0" borderId="0"/>
    <xf numFmtId="0" fontId="26" fillId="7" borderId="11"/>
    <xf numFmtId="0" fontId="22" fillId="13" borderId="0"/>
    <xf numFmtId="0" fontId="26" fillId="7" borderId="11" applyNumberFormat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/>
    <xf numFmtId="0" fontId="31" fillId="0" borderId="22" applyNumberFormat="0" applyFill="0" applyAlignment="0" applyProtection="0">
      <alignment vertical="center"/>
    </xf>
    <xf numFmtId="0" fontId="22" fillId="13" borderId="0"/>
    <xf numFmtId="0" fontId="22" fillId="13" borderId="0"/>
    <xf numFmtId="0" fontId="26" fillId="7" borderId="11"/>
    <xf numFmtId="0" fontId="22" fillId="13" borderId="0"/>
    <xf numFmtId="0" fontId="22" fillId="13" borderId="0"/>
    <xf numFmtId="0" fontId="22" fillId="13" borderId="0"/>
    <xf numFmtId="0" fontId="22" fillId="13" borderId="0"/>
    <xf numFmtId="0" fontId="26" fillId="7" borderId="11"/>
    <xf numFmtId="0" fontId="22" fillId="13" borderId="0"/>
    <xf numFmtId="0" fontId="22" fillId="5" borderId="0"/>
    <xf numFmtId="0" fontId="22" fillId="5" borderId="0"/>
    <xf numFmtId="0" fontId="22" fillId="5" borderId="0"/>
    <xf numFmtId="0" fontId="22" fillId="5" borderId="0"/>
    <xf numFmtId="0" fontId="22" fillId="5" borderId="0"/>
    <xf numFmtId="0" fontId="22" fillId="5" borderId="0"/>
    <xf numFmtId="0" fontId="22" fillId="5" borderId="0"/>
    <xf numFmtId="0" fontId="22" fillId="5" borderId="0"/>
    <xf numFmtId="0" fontId="23" fillId="0" borderId="0"/>
    <xf numFmtId="0" fontId="22" fillId="5" borderId="0" applyNumberFormat="0" applyBorder="0" applyAlignment="0" applyProtection="0">
      <alignment vertical="center"/>
    </xf>
    <xf numFmtId="0" fontId="22" fillId="5" borderId="0"/>
    <xf numFmtId="0" fontId="22" fillId="5" borderId="0"/>
    <xf numFmtId="0" fontId="22" fillId="5" borderId="0"/>
    <xf numFmtId="0" fontId="22" fillId="5" borderId="0"/>
    <xf numFmtId="0" fontId="22" fillId="5" borderId="0"/>
    <xf numFmtId="0" fontId="22" fillId="5" borderId="0"/>
    <xf numFmtId="0" fontId="22" fillId="5" borderId="0"/>
    <xf numFmtId="0" fontId="22" fillId="5" borderId="0"/>
    <xf numFmtId="0" fontId="22" fillId="5" borderId="0"/>
    <xf numFmtId="0" fontId="22" fillId="5" borderId="0" applyNumberFormat="0" applyBorder="0" applyAlignment="0" applyProtection="0">
      <alignment vertical="center"/>
    </xf>
    <xf numFmtId="0" fontId="26" fillId="7" borderId="11"/>
    <xf numFmtId="0" fontId="22" fillId="5" borderId="0"/>
    <xf numFmtId="0" fontId="22" fillId="5" borderId="0"/>
    <xf numFmtId="0" fontId="22" fillId="5" borderId="0"/>
    <xf numFmtId="0" fontId="22" fillId="5" borderId="0"/>
    <xf numFmtId="0" fontId="22" fillId="5" borderId="0"/>
    <xf numFmtId="0" fontId="22" fillId="5" borderId="0"/>
    <xf numFmtId="0" fontId="23" fillId="0" borderId="0"/>
    <xf numFmtId="0" fontId="22" fillId="5" borderId="0"/>
    <xf numFmtId="0" fontId="23" fillId="0" borderId="0"/>
    <xf numFmtId="0" fontId="22" fillId="5" borderId="0" applyNumberFormat="0" applyBorder="0" applyAlignment="0" applyProtection="0">
      <alignment vertical="center"/>
    </xf>
    <xf numFmtId="0" fontId="22" fillId="5" borderId="0"/>
    <xf numFmtId="0" fontId="22" fillId="5" borderId="0"/>
    <xf numFmtId="0" fontId="22" fillId="6" borderId="0"/>
    <xf numFmtId="0" fontId="22" fillId="5" borderId="0"/>
    <xf numFmtId="0" fontId="22" fillId="5" borderId="0"/>
    <xf numFmtId="0" fontId="22" fillId="5" borderId="0"/>
    <xf numFmtId="0" fontId="22" fillId="13" borderId="0"/>
    <xf numFmtId="0" fontId="22" fillId="5" borderId="0"/>
    <xf numFmtId="0" fontId="20" fillId="0" borderId="9"/>
    <xf numFmtId="0" fontId="20" fillId="0" borderId="9"/>
    <xf numFmtId="0" fontId="20" fillId="0" borderId="9"/>
    <xf numFmtId="0" fontId="20" fillId="0" borderId="9"/>
    <xf numFmtId="0" fontId="56" fillId="42" borderId="25"/>
    <xf numFmtId="0" fontId="20" fillId="0" borderId="9"/>
    <xf numFmtId="0" fontId="20" fillId="0" borderId="9"/>
    <xf numFmtId="0" fontId="20" fillId="0" borderId="9"/>
    <xf numFmtId="0" fontId="20" fillId="0" borderId="9"/>
    <xf numFmtId="0" fontId="26" fillId="7" borderId="11"/>
    <xf numFmtId="0" fontId="20" fillId="0" borderId="9" applyNumberFormat="0" applyFill="0" applyAlignment="0" applyProtection="0">
      <alignment vertical="center"/>
    </xf>
    <xf numFmtId="0" fontId="20" fillId="0" borderId="9"/>
    <xf numFmtId="0" fontId="20" fillId="0" borderId="9"/>
    <xf numFmtId="0" fontId="22" fillId="40" borderId="0"/>
    <xf numFmtId="0" fontId="20" fillId="0" borderId="9"/>
    <xf numFmtId="0" fontId="50" fillId="42" borderId="23"/>
    <xf numFmtId="0" fontId="22" fillId="40" borderId="0"/>
    <xf numFmtId="0" fontId="20" fillId="0" borderId="9"/>
    <xf numFmtId="0" fontId="50" fillId="42" borderId="23"/>
    <xf numFmtId="0" fontId="22" fillId="40" borderId="0"/>
    <xf numFmtId="0" fontId="18" fillId="0" borderId="0">
      <alignment vertical="center"/>
    </xf>
    <xf numFmtId="0" fontId="20" fillId="0" borderId="9"/>
    <xf numFmtId="0" fontId="50" fillId="42" borderId="23"/>
    <xf numFmtId="0" fontId="22" fillId="40" borderId="0"/>
    <xf numFmtId="0" fontId="20" fillId="0" borderId="9"/>
    <xf numFmtId="0" fontId="56" fillId="42" borderId="25"/>
    <xf numFmtId="0" fontId="20" fillId="0" borderId="9"/>
    <xf numFmtId="0" fontId="56" fillId="42" borderId="25"/>
    <xf numFmtId="0" fontId="20" fillId="0" borderId="9"/>
    <xf numFmtId="0" fontId="56" fillId="42" borderId="25"/>
    <xf numFmtId="0" fontId="20" fillId="0" borderId="9"/>
    <xf numFmtId="0" fontId="20" fillId="0" borderId="9" applyNumberFormat="0" applyFill="0" applyAlignment="0" applyProtection="0">
      <alignment vertical="center"/>
    </xf>
    <xf numFmtId="0" fontId="20" fillId="0" borderId="9"/>
    <xf numFmtId="0" fontId="22" fillId="15" borderId="0"/>
    <xf numFmtId="0" fontId="20" fillId="0" borderId="9"/>
    <xf numFmtId="0" fontId="22" fillId="15" borderId="0"/>
    <xf numFmtId="0" fontId="20" fillId="0" borderId="9"/>
    <xf numFmtId="0" fontId="56" fillId="42" borderId="25"/>
    <xf numFmtId="0" fontId="20" fillId="0" borderId="9"/>
    <xf numFmtId="0" fontId="20" fillId="0" borderId="9"/>
    <xf numFmtId="0" fontId="22" fillId="34" borderId="0"/>
    <xf numFmtId="0" fontId="20" fillId="0" borderId="9"/>
    <xf numFmtId="0" fontId="20" fillId="0" borderId="9"/>
    <xf numFmtId="0" fontId="20" fillId="0" borderId="9" applyNumberFormat="0" applyFill="0" applyAlignment="0" applyProtection="0">
      <alignment vertical="center"/>
    </xf>
    <xf numFmtId="0" fontId="20" fillId="0" borderId="9"/>
    <xf numFmtId="0" fontId="20" fillId="0" borderId="9"/>
    <xf numFmtId="0" fontId="20" fillId="0" borderId="9"/>
    <xf numFmtId="0" fontId="20" fillId="0" borderId="9"/>
    <xf numFmtId="0" fontId="20" fillId="0" borderId="9"/>
    <xf numFmtId="0" fontId="29" fillId="0" borderId="13"/>
    <xf numFmtId="0" fontId="22" fillId="34" borderId="0"/>
    <xf numFmtId="0" fontId="29" fillId="0" borderId="13"/>
    <xf numFmtId="0" fontId="29" fillId="0" borderId="13"/>
    <xf numFmtId="0" fontId="53" fillId="3" borderId="25"/>
    <xf numFmtId="0" fontId="29" fillId="0" borderId="13"/>
    <xf numFmtId="0" fontId="29" fillId="0" borderId="13"/>
    <xf numFmtId="0" fontId="29" fillId="0" borderId="13"/>
    <xf numFmtId="0" fontId="29" fillId="0" borderId="13"/>
    <xf numFmtId="0" fontId="29" fillId="0" borderId="13"/>
    <xf numFmtId="0" fontId="29" fillId="0" borderId="13" applyNumberFormat="0" applyFill="0" applyAlignment="0" applyProtection="0">
      <alignment vertical="center"/>
    </xf>
    <xf numFmtId="0" fontId="29" fillId="0" borderId="13"/>
    <xf numFmtId="0" fontId="29" fillId="0" borderId="13"/>
    <xf numFmtId="0" fontId="29" fillId="0" borderId="13"/>
    <xf numFmtId="0" fontId="29" fillId="0" borderId="13"/>
    <xf numFmtId="0" fontId="29" fillId="0" borderId="13"/>
    <xf numFmtId="0" fontId="29" fillId="0" borderId="13"/>
    <xf numFmtId="0" fontId="29" fillId="0" borderId="13"/>
    <xf numFmtId="0" fontId="29" fillId="0" borderId="13"/>
    <xf numFmtId="0" fontId="29" fillId="0" borderId="13"/>
    <xf numFmtId="0" fontId="29" fillId="0" borderId="13" applyNumberFormat="0" applyFill="0" applyAlignment="0" applyProtection="0">
      <alignment vertical="center"/>
    </xf>
    <xf numFmtId="0" fontId="29" fillId="0" borderId="13"/>
    <xf numFmtId="0" fontId="29" fillId="0" borderId="13"/>
    <xf numFmtId="0" fontId="29" fillId="0" borderId="13"/>
    <xf numFmtId="0" fontId="29" fillId="0" borderId="13"/>
    <xf numFmtId="0" fontId="29" fillId="0" borderId="13"/>
    <xf numFmtId="0" fontId="29" fillId="0" borderId="13"/>
    <xf numFmtId="0" fontId="29" fillId="0" borderId="13"/>
    <xf numFmtId="0" fontId="29" fillId="0" borderId="13" applyNumberFormat="0" applyFill="0" applyAlignment="0" applyProtection="0">
      <alignment vertical="center"/>
    </xf>
    <xf numFmtId="0" fontId="29" fillId="0" borderId="13"/>
    <xf numFmtId="0" fontId="29" fillId="0" borderId="13"/>
    <xf numFmtId="0" fontId="29" fillId="0" borderId="13"/>
    <xf numFmtId="0" fontId="29" fillId="0" borderId="13"/>
    <xf numFmtId="0" fontId="29" fillId="0" borderId="13"/>
    <xf numFmtId="0" fontId="29" fillId="0" borderId="13"/>
    <xf numFmtId="0" fontId="31" fillId="0" borderId="22"/>
    <xf numFmtId="0" fontId="45" fillId="4" borderId="0"/>
    <xf numFmtId="0" fontId="31" fillId="0" borderId="22"/>
    <xf numFmtId="0" fontId="45" fillId="4" borderId="0"/>
    <xf numFmtId="0" fontId="31" fillId="0" borderId="22"/>
    <xf numFmtId="0" fontId="45" fillId="4" borderId="0"/>
    <xf numFmtId="0" fontId="31" fillId="0" borderId="22"/>
    <xf numFmtId="0" fontId="45" fillId="4" borderId="0"/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22" applyNumberFormat="0" applyFill="0" applyAlignment="0" applyProtection="0">
      <alignment vertical="center"/>
    </xf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22" applyNumberFormat="0" applyFill="0" applyAlignment="0" applyProtection="0">
      <alignment vertical="center"/>
    </xf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22"/>
    <xf numFmtId="0" fontId="31" fillId="0" borderId="0"/>
    <xf numFmtId="0" fontId="31" fillId="0" borderId="0"/>
    <xf numFmtId="0" fontId="22" fillId="40" borderId="0"/>
    <xf numFmtId="0" fontId="31" fillId="0" borderId="0"/>
    <xf numFmtId="0" fontId="22" fillId="34" borderId="0" applyNumberFormat="0" applyBorder="0" applyAlignment="0" applyProtection="0">
      <alignment vertical="center"/>
    </xf>
    <xf numFmtId="0" fontId="22" fillId="40" borderId="0"/>
    <xf numFmtId="0" fontId="31" fillId="0" borderId="0"/>
    <xf numFmtId="0" fontId="22" fillId="4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 applyNumberFormat="0" applyFill="0" applyBorder="0" applyAlignment="0" applyProtection="0">
      <alignment vertical="center"/>
    </xf>
    <xf numFmtId="0" fontId="31" fillId="0" borderId="0"/>
    <xf numFmtId="0" fontId="31" fillId="0" borderId="0"/>
    <xf numFmtId="0" fontId="22" fillId="15" borderId="0"/>
    <xf numFmtId="0" fontId="31" fillId="0" borderId="0"/>
    <xf numFmtId="0" fontId="22" fillId="15" borderId="0"/>
    <xf numFmtId="0" fontId="31" fillId="0" borderId="0"/>
    <xf numFmtId="0" fontId="31" fillId="0" borderId="0"/>
    <xf numFmtId="0" fontId="22" fillId="15" borderId="0"/>
    <xf numFmtId="0" fontId="31" fillId="0" borderId="0"/>
    <xf numFmtId="0" fontId="31" fillId="0" borderId="0"/>
    <xf numFmtId="0" fontId="22" fillId="15" borderId="0" applyNumberFormat="0" applyBorder="0" applyAlignment="0" applyProtection="0">
      <alignment vertical="center"/>
    </xf>
    <xf numFmtId="0" fontId="31" fillId="0" borderId="0"/>
    <xf numFmtId="0" fontId="31" fillId="0" borderId="0" applyNumberFormat="0" applyFill="0" applyBorder="0" applyAlignment="0" applyProtection="0">
      <alignment vertical="center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1" fillId="0" borderId="0"/>
    <xf numFmtId="0" fontId="51" fillId="0" borderId="0"/>
    <xf numFmtId="0" fontId="51" fillId="0" borderId="0"/>
    <xf numFmtId="0" fontId="18" fillId="0" borderId="0">
      <alignment vertical="center"/>
    </xf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22" fillId="40" borderId="0"/>
    <xf numFmtId="0" fontId="51" fillId="0" borderId="0"/>
    <xf numFmtId="0" fontId="51" fillId="0" borderId="0"/>
    <xf numFmtId="0" fontId="51" fillId="0" borderId="0"/>
    <xf numFmtId="0" fontId="54" fillId="0" borderId="0"/>
    <xf numFmtId="0" fontId="51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36" fillId="17" borderId="0"/>
    <xf numFmtId="0" fontId="51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3" fillId="3" borderId="25"/>
    <xf numFmtId="0" fontId="22" fillId="15" borderId="0"/>
    <xf numFmtId="0" fontId="51" fillId="0" borderId="0"/>
    <xf numFmtId="0" fontId="23" fillId="0" borderId="0"/>
    <xf numFmtId="0" fontId="36" fillId="17" borderId="0"/>
    <xf numFmtId="0" fontId="23" fillId="0" borderId="0"/>
    <xf numFmtId="0" fontId="36" fillId="17" borderId="0"/>
    <xf numFmtId="0" fontId="23" fillId="0" borderId="0"/>
    <xf numFmtId="0" fontId="36" fillId="17" borderId="0"/>
    <xf numFmtId="0" fontId="36" fillId="17" borderId="0"/>
    <xf numFmtId="0" fontId="36" fillId="17" borderId="0"/>
    <xf numFmtId="0" fontId="23" fillId="0" borderId="0"/>
    <xf numFmtId="0" fontId="36" fillId="17" borderId="0"/>
    <xf numFmtId="0" fontId="36" fillId="17" borderId="0"/>
    <xf numFmtId="0" fontId="36" fillId="17" borderId="0" applyNumberFormat="0" applyBorder="0" applyAlignment="0" applyProtection="0">
      <alignment vertical="center"/>
    </xf>
    <xf numFmtId="0" fontId="36" fillId="17" borderId="0"/>
    <xf numFmtId="0" fontId="36" fillId="17" borderId="0"/>
    <xf numFmtId="0" fontId="36" fillId="17" borderId="0"/>
    <xf numFmtId="0" fontId="36" fillId="17" borderId="0"/>
    <xf numFmtId="0" fontId="36" fillId="17" borderId="0"/>
    <xf numFmtId="0" fontId="36" fillId="17" borderId="0"/>
    <xf numFmtId="0" fontId="36" fillId="17" borderId="0"/>
    <xf numFmtId="0" fontId="36" fillId="17" borderId="0"/>
    <xf numFmtId="0" fontId="36" fillId="17" borderId="0"/>
    <xf numFmtId="0" fontId="36" fillId="17" borderId="0" applyNumberFormat="0" applyBorder="0" applyAlignment="0" applyProtection="0">
      <alignment vertical="center"/>
    </xf>
    <xf numFmtId="0" fontId="22" fillId="55" borderId="0"/>
    <xf numFmtId="0" fontId="36" fillId="17" borderId="0"/>
    <xf numFmtId="0" fontId="36" fillId="17" borderId="0"/>
    <xf numFmtId="0" fontId="36" fillId="17" borderId="0"/>
    <xf numFmtId="0" fontId="36" fillId="17" borderId="0"/>
    <xf numFmtId="0" fontId="36" fillId="17" borderId="0"/>
    <xf numFmtId="0" fontId="36" fillId="17" borderId="0"/>
    <xf numFmtId="0" fontId="36" fillId="17" borderId="0" applyNumberFormat="0" applyBorder="0" applyAlignment="0" applyProtection="0">
      <alignment vertical="center"/>
    </xf>
    <xf numFmtId="0" fontId="36" fillId="17" borderId="0"/>
    <xf numFmtId="0" fontId="36" fillId="17" borderId="0"/>
    <xf numFmtId="0" fontId="36" fillId="17" borderId="0"/>
    <xf numFmtId="0" fontId="36" fillId="17" borderId="0"/>
    <xf numFmtId="0" fontId="36" fillId="17" borderId="0"/>
    <xf numFmtId="0" fontId="36" fillId="17" borderId="0"/>
    <xf numFmtId="0" fontId="36" fillId="17" borderId="0"/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/>
    <xf numFmtId="0" fontId="41" fillId="0" borderId="0"/>
    <xf numFmtId="0" fontId="45" fillId="4" borderId="0"/>
    <xf numFmtId="0" fontId="41" fillId="0" borderId="0"/>
    <xf numFmtId="0" fontId="45" fillId="4" borderId="0"/>
    <xf numFmtId="0" fontId="4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1" fillId="30" borderId="18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4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0" fillId="42" borderId="23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4" borderId="0"/>
    <xf numFmtId="0" fontId="18" fillId="0" borderId="0">
      <alignment vertical="center"/>
    </xf>
    <xf numFmtId="0" fontId="22" fillId="34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4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0" fillId="42" borderId="23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4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1" fillId="0" borderId="0">
      <alignment vertical="center"/>
    </xf>
    <xf numFmtId="0" fontId="18" fillId="0" borderId="0">
      <alignment vertical="center"/>
    </xf>
    <xf numFmtId="0" fontId="41" fillId="0" borderId="0">
      <alignment vertical="center"/>
    </xf>
    <xf numFmtId="0" fontId="18" fillId="0" borderId="0">
      <alignment vertical="center"/>
    </xf>
    <xf numFmtId="0" fontId="41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6" fillId="35" borderId="0"/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5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3" fillId="0" borderId="14"/>
    <xf numFmtId="0" fontId="18" fillId="0" borderId="0">
      <alignment vertical="center"/>
    </xf>
    <xf numFmtId="0" fontId="22" fillId="13" borderId="0"/>
    <xf numFmtId="0" fontId="55" fillId="0" borderId="0">
      <alignment vertical="center"/>
    </xf>
    <xf numFmtId="0" fontId="22" fillId="13" borderId="0" applyNumberFormat="0" applyBorder="0" applyAlignment="0" applyProtection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45" fillId="4" borderId="0"/>
    <xf numFmtId="0" fontId="45" fillId="4" borderId="0"/>
    <xf numFmtId="0" fontId="45" fillId="4" borderId="0"/>
    <xf numFmtId="0" fontId="22" fillId="15" borderId="0"/>
    <xf numFmtId="0" fontId="45" fillId="4" borderId="0"/>
    <xf numFmtId="0" fontId="45" fillId="4" borderId="0"/>
    <xf numFmtId="0" fontId="45" fillId="4" borderId="0"/>
    <xf numFmtId="0" fontId="45" fillId="4" borderId="0"/>
    <xf numFmtId="0" fontId="45" fillId="4" borderId="0"/>
    <xf numFmtId="0" fontId="45" fillId="4" borderId="0"/>
    <xf numFmtId="0" fontId="45" fillId="4" borderId="0"/>
    <xf numFmtId="0" fontId="45" fillId="4" borderId="0"/>
    <xf numFmtId="0" fontId="45" fillId="4" borderId="0"/>
    <xf numFmtId="0" fontId="33" fillId="0" borderId="14"/>
    <xf numFmtId="0" fontId="45" fillId="4" borderId="0"/>
    <xf numFmtId="0" fontId="45" fillId="4" borderId="0" applyNumberFormat="0" applyBorder="0" applyAlignment="0" applyProtection="0">
      <alignment vertical="center"/>
    </xf>
    <xf numFmtId="0" fontId="45" fillId="4" borderId="0"/>
    <xf numFmtId="0" fontId="45" fillId="4" borderId="0"/>
    <xf numFmtId="0" fontId="52" fillId="0" borderId="24"/>
    <xf numFmtId="0" fontId="52" fillId="0" borderId="24"/>
    <xf numFmtId="0" fontId="52" fillId="0" borderId="24"/>
    <xf numFmtId="0" fontId="52" fillId="0" borderId="24"/>
    <xf numFmtId="0" fontId="54" fillId="0" borderId="0"/>
    <xf numFmtId="0" fontId="52" fillId="0" borderId="24"/>
    <xf numFmtId="0" fontId="52" fillId="0" borderId="24"/>
    <xf numFmtId="0" fontId="52" fillId="0" borderId="24"/>
    <xf numFmtId="0" fontId="52" fillId="0" borderId="24" applyNumberFormat="0" applyFill="0" applyAlignment="0" applyProtection="0">
      <alignment vertical="center"/>
    </xf>
    <xf numFmtId="0" fontId="52" fillId="0" borderId="24"/>
    <xf numFmtId="0" fontId="52" fillId="0" borderId="24"/>
    <xf numFmtId="0" fontId="52" fillId="0" borderId="24"/>
    <xf numFmtId="0" fontId="52" fillId="0" borderId="24"/>
    <xf numFmtId="0" fontId="52" fillId="0" borderId="24"/>
    <xf numFmtId="0" fontId="52" fillId="0" borderId="24"/>
    <xf numFmtId="0" fontId="54" fillId="0" borderId="0"/>
    <xf numFmtId="0" fontId="52" fillId="0" borderId="24"/>
    <xf numFmtId="0" fontId="54" fillId="0" borderId="0"/>
    <xf numFmtId="0" fontId="52" fillId="0" borderId="24"/>
    <xf numFmtId="0" fontId="54" fillId="0" borderId="0"/>
    <xf numFmtId="0" fontId="52" fillId="0" borderId="24"/>
    <xf numFmtId="0" fontId="22" fillId="55" borderId="0"/>
    <xf numFmtId="0" fontId="54" fillId="0" borderId="0"/>
    <xf numFmtId="0" fontId="52" fillId="0" borderId="24" applyNumberFormat="0" applyFill="0" applyAlignment="0" applyProtection="0">
      <alignment vertical="center"/>
    </xf>
    <xf numFmtId="0" fontId="52" fillId="0" borderId="24"/>
    <xf numFmtId="0" fontId="52" fillId="0" borderId="24"/>
    <xf numFmtId="0" fontId="52" fillId="0" borderId="24"/>
    <xf numFmtId="0" fontId="54" fillId="0" borderId="0"/>
    <xf numFmtId="0" fontId="52" fillId="0" borderId="24"/>
    <xf numFmtId="0" fontId="52" fillId="0" borderId="24"/>
    <xf numFmtId="0" fontId="33" fillId="0" borderId="14"/>
    <xf numFmtId="0" fontId="52" fillId="0" borderId="24"/>
    <xf numFmtId="0" fontId="52" fillId="0" borderId="24"/>
    <xf numFmtId="0" fontId="52" fillId="0" borderId="24" applyNumberFormat="0" applyFill="0" applyAlignment="0" applyProtection="0">
      <alignment vertical="center"/>
    </xf>
    <xf numFmtId="0" fontId="52" fillId="0" borderId="24"/>
    <xf numFmtId="0" fontId="52" fillId="0" borderId="24"/>
    <xf numFmtId="0" fontId="52" fillId="0" borderId="24"/>
    <xf numFmtId="0" fontId="52" fillId="0" borderId="24"/>
    <xf numFmtId="0" fontId="52" fillId="0" borderId="24"/>
    <xf numFmtId="0" fontId="52" fillId="0" borderId="24"/>
    <xf numFmtId="0" fontId="52" fillId="0" borderId="24"/>
    <xf numFmtId="0" fontId="56" fillId="42" borderId="25"/>
    <xf numFmtId="0" fontId="56" fillId="42" borderId="25"/>
    <xf numFmtId="0" fontId="56" fillId="42" borderId="25"/>
    <xf numFmtId="0" fontId="56" fillId="42" borderId="25"/>
    <xf numFmtId="0" fontId="56" fillId="42" borderId="25"/>
    <xf numFmtId="0" fontId="56" fillId="42" borderId="25"/>
    <xf numFmtId="0" fontId="56" fillId="42" borderId="25"/>
    <xf numFmtId="0" fontId="56" fillId="42" borderId="25" applyNumberFormat="0" applyAlignment="0" applyProtection="0">
      <alignment vertical="center"/>
    </xf>
    <xf numFmtId="0" fontId="56" fillId="42" borderId="25"/>
    <xf numFmtId="0" fontId="56" fillId="42" borderId="25"/>
    <xf numFmtId="0" fontId="56" fillId="42" borderId="25"/>
    <xf numFmtId="0" fontId="56" fillId="42" borderId="25"/>
    <xf numFmtId="0" fontId="56" fillId="42" borderId="25"/>
    <xf numFmtId="0" fontId="56" fillId="42" borderId="25"/>
    <xf numFmtId="0" fontId="56" fillId="42" borderId="25"/>
    <xf numFmtId="0" fontId="56" fillId="42" borderId="25"/>
    <xf numFmtId="0" fontId="56" fillId="42" borderId="25"/>
    <xf numFmtId="0" fontId="56" fillId="42" borderId="25" applyNumberFormat="0" applyAlignment="0" applyProtection="0">
      <alignment vertical="center"/>
    </xf>
    <xf numFmtId="0" fontId="56" fillId="42" borderId="25"/>
    <xf numFmtId="0" fontId="56" fillId="42" borderId="25"/>
    <xf numFmtId="0" fontId="56" fillId="42" borderId="25"/>
    <xf numFmtId="0" fontId="56" fillId="42" borderId="25" applyNumberFormat="0" applyAlignment="0" applyProtection="0">
      <alignment vertical="center"/>
    </xf>
    <xf numFmtId="0" fontId="56" fillId="42" borderId="25"/>
    <xf numFmtId="0" fontId="56" fillId="42" borderId="25"/>
    <xf numFmtId="0" fontId="56" fillId="42" borderId="25"/>
    <xf numFmtId="0" fontId="56" fillId="42" borderId="25"/>
    <xf numFmtId="0" fontId="56" fillId="42" borderId="25"/>
    <xf numFmtId="0" fontId="56" fillId="42" borderId="25"/>
    <xf numFmtId="0" fontId="56" fillId="42" borderId="25"/>
    <xf numFmtId="0" fontId="56" fillId="42" borderId="25"/>
    <xf numFmtId="0" fontId="26" fillId="7" borderId="11"/>
    <xf numFmtId="0" fontId="26" fillId="7" borderId="11"/>
    <xf numFmtId="0" fontId="26" fillId="7" borderId="11"/>
    <xf numFmtId="0" fontId="26" fillId="7" borderId="11"/>
    <xf numFmtId="0" fontId="26" fillId="7" borderId="11" applyNumberFormat="0" applyAlignment="0" applyProtection="0">
      <alignment vertical="center"/>
    </xf>
    <xf numFmtId="0" fontId="22" fillId="13" borderId="0"/>
    <xf numFmtId="0" fontId="26" fillId="7" borderId="11"/>
    <xf numFmtId="0" fontId="26" fillId="7" borderId="11"/>
    <xf numFmtId="0" fontId="26" fillId="7" borderId="11"/>
    <xf numFmtId="0" fontId="26" fillId="7" borderId="11"/>
    <xf numFmtId="0" fontId="26" fillId="7" borderId="11"/>
    <xf numFmtId="0" fontId="26" fillId="7" borderId="11"/>
    <xf numFmtId="0" fontId="26" fillId="7" borderId="11" applyNumberFormat="0" applyAlignment="0" applyProtection="0">
      <alignment vertical="center"/>
    </xf>
    <xf numFmtId="0" fontId="26" fillId="7" borderId="11"/>
    <xf numFmtId="0" fontId="26" fillId="7" borderId="11"/>
    <xf numFmtId="0" fontId="26" fillId="7" borderId="11"/>
    <xf numFmtId="0" fontId="26" fillId="7" borderId="11"/>
    <xf numFmtId="0" fontId="26" fillId="7" borderId="11"/>
    <xf numFmtId="0" fontId="26" fillId="7" borderId="11"/>
    <xf numFmtId="0" fontId="26" fillId="7" borderId="11"/>
    <xf numFmtId="0" fontId="23" fillId="0" borderId="0"/>
    <xf numFmtId="0" fontId="23" fillId="0" borderId="0"/>
    <xf numFmtId="0" fontId="33" fillId="0" borderId="14"/>
    <xf numFmtId="0" fontId="23" fillId="0" borderId="0"/>
    <xf numFmtId="0" fontId="33" fillId="0" borderId="14"/>
    <xf numFmtId="0" fontId="23" fillId="0" borderId="0"/>
    <xf numFmtId="0" fontId="23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34" borderId="0"/>
    <xf numFmtId="0" fontId="23" fillId="0" borderId="0"/>
    <xf numFmtId="0" fontId="33" fillId="0" borderId="14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 applyNumberFormat="0" applyFill="0" applyBorder="0" applyAlignment="0" applyProtection="0">
      <alignment vertical="center"/>
    </xf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33" fillId="0" borderId="14"/>
    <xf numFmtId="0" fontId="54" fillId="0" borderId="0"/>
    <xf numFmtId="0" fontId="54" fillId="0" borderId="0"/>
    <xf numFmtId="0" fontId="54" fillId="0" borderId="0" applyNumberFormat="0" applyFill="0" applyBorder="0" applyAlignment="0" applyProtection="0">
      <alignment vertical="center"/>
    </xf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33" fillId="0" borderId="14"/>
    <xf numFmtId="0" fontId="33" fillId="0" borderId="14"/>
    <xf numFmtId="0" fontId="33" fillId="0" borderId="14"/>
    <xf numFmtId="0" fontId="33" fillId="0" borderId="14"/>
    <xf numFmtId="0" fontId="33" fillId="0" borderId="14"/>
    <xf numFmtId="0" fontId="33" fillId="0" borderId="14"/>
    <xf numFmtId="0" fontId="33" fillId="0" borderId="14" applyNumberFormat="0" applyFill="0" applyAlignment="0" applyProtection="0">
      <alignment vertical="center"/>
    </xf>
    <xf numFmtId="0" fontId="33" fillId="0" borderId="14"/>
    <xf numFmtId="0" fontId="33" fillId="0" borderId="14"/>
    <xf numFmtId="0" fontId="33" fillId="0" borderId="14"/>
    <xf numFmtId="0" fontId="33" fillId="0" borderId="14" applyNumberFormat="0" applyFill="0" applyAlignment="0" applyProtection="0">
      <alignment vertical="center"/>
    </xf>
    <xf numFmtId="0" fontId="33" fillId="0" borderId="14"/>
    <xf numFmtId="0" fontId="33" fillId="0" borderId="14"/>
    <xf numFmtId="0" fontId="33" fillId="0" borderId="14"/>
    <xf numFmtId="0" fontId="33" fillId="0" borderId="14"/>
    <xf numFmtId="0" fontId="33" fillId="0" borderId="14"/>
    <xf numFmtId="0" fontId="33" fillId="0" borderId="14"/>
    <xf numFmtId="0" fontId="33" fillId="0" borderId="14"/>
    <xf numFmtId="0" fontId="33" fillId="0" borderId="14" applyNumberFormat="0" applyFill="0" applyAlignment="0" applyProtection="0">
      <alignment vertical="center"/>
    </xf>
    <xf numFmtId="0" fontId="33" fillId="0" borderId="14"/>
    <xf numFmtId="0" fontId="33" fillId="0" borderId="14"/>
    <xf numFmtId="0" fontId="33" fillId="0" borderId="14"/>
    <xf numFmtId="0" fontId="33" fillId="0" borderId="14"/>
    <xf numFmtId="0" fontId="33" fillId="0" borderId="14"/>
    <xf numFmtId="0" fontId="33" fillId="0" borderId="14"/>
    <xf numFmtId="0" fontId="33" fillId="0" borderId="14"/>
    <xf numFmtId="0" fontId="33" fillId="0" borderId="14"/>
    <xf numFmtId="0" fontId="22" fillId="40" borderId="0"/>
    <xf numFmtId="0" fontId="22" fillId="40" borderId="0"/>
    <xf numFmtId="0" fontId="22" fillId="40" borderId="0"/>
    <xf numFmtId="0" fontId="22" fillId="40" borderId="0"/>
    <xf numFmtId="0" fontId="22" fillId="40" borderId="0"/>
    <xf numFmtId="0" fontId="22" fillId="40" borderId="0"/>
    <xf numFmtId="0" fontId="22" fillId="40" borderId="0"/>
    <xf numFmtId="0" fontId="22" fillId="40" borderId="0" applyNumberFormat="0" applyBorder="0" applyAlignment="0" applyProtection="0">
      <alignment vertical="center"/>
    </xf>
    <xf numFmtId="0" fontId="22" fillId="40" borderId="0"/>
    <xf numFmtId="0" fontId="22" fillId="40" borderId="0"/>
    <xf numFmtId="0" fontId="22" fillId="40" borderId="0"/>
    <xf numFmtId="0" fontId="22" fillId="40" borderId="0"/>
    <xf numFmtId="0" fontId="22" fillId="40" borderId="0"/>
    <xf numFmtId="0" fontId="22" fillId="40" borderId="0"/>
    <xf numFmtId="0" fontId="22" fillId="40" borderId="0"/>
    <xf numFmtId="0" fontId="22" fillId="40" borderId="0"/>
    <xf numFmtId="0" fontId="22" fillId="40" borderId="0"/>
    <xf numFmtId="0" fontId="22" fillId="40" borderId="0" applyNumberFormat="0" applyBorder="0" applyAlignment="0" applyProtection="0">
      <alignment vertical="center"/>
    </xf>
    <xf numFmtId="0" fontId="22" fillId="40" borderId="0"/>
    <xf numFmtId="0" fontId="22" fillId="40" borderId="0"/>
    <xf numFmtId="0" fontId="22" fillId="40" borderId="0"/>
    <xf numFmtId="0" fontId="22" fillId="40" borderId="0" applyNumberFormat="0" applyBorder="0" applyAlignment="0" applyProtection="0">
      <alignment vertical="center"/>
    </xf>
    <xf numFmtId="0" fontId="22" fillId="40" borderId="0"/>
    <xf numFmtId="0" fontId="22" fillId="40" borderId="0"/>
    <xf numFmtId="0" fontId="22" fillId="40" borderId="0"/>
    <xf numFmtId="0" fontId="22" fillId="40" borderId="0"/>
    <xf numFmtId="0" fontId="22" fillId="15" borderId="0"/>
    <xf numFmtId="0" fontId="50" fillId="42" borderId="23"/>
    <xf numFmtId="0" fontId="22" fillId="15" borderId="0"/>
    <xf numFmtId="0" fontId="22" fillId="15" borderId="0"/>
    <xf numFmtId="0" fontId="22" fillId="15" borderId="0"/>
    <xf numFmtId="0" fontId="22" fillId="15" borderId="0" applyNumberFormat="0" applyBorder="0" applyAlignment="0" applyProtection="0">
      <alignment vertical="center"/>
    </xf>
    <xf numFmtId="0" fontId="22" fillId="15" borderId="0"/>
    <xf numFmtId="0" fontId="53" fillId="3" borderId="25"/>
    <xf numFmtId="0" fontId="22" fillId="15" borderId="0"/>
    <xf numFmtId="0" fontId="53" fillId="3" borderId="25"/>
    <xf numFmtId="0" fontId="22" fillId="15" borderId="0"/>
    <xf numFmtId="0" fontId="53" fillId="3" borderId="25"/>
    <xf numFmtId="0" fontId="22" fillId="15" borderId="0"/>
    <xf numFmtId="0" fontId="53" fillId="3" borderId="25"/>
    <xf numFmtId="0" fontId="22" fillId="15" borderId="0"/>
    <xf numFmtId="0" fontId="53" fillId="3" borderId="25"/>
    <xf numFmtId="0" fontId="22" fillId="15" borderId="0"/>
    <xf numFmtId="0" fontId="53" fillId="3" borderId="25"/>
    <xf numFmtId="0" fontId="22" fillId="15" borderId="0"/>
    <xf numFmtId="0" fontId="53" fillId="3" borderId="25"/>
    <xf numFmtId="0" fontId="22" fillId="15" borderId="0" applyNumberFormat="0" applyBorder="0" applyAlignment="0" applyProtection="0">
      <alignment vertical="center"/>
    </xf>
    <xf numFmtId="0" fontId="22" fillId="15" borderId="0"/>
    <xf numFmtId="0" fontId="22" fillId="15" borderId="0"/>
    <xf numFmtId="0" fontId="22" fillId="15" borderId="0"/>
    <xf numFmtId="0" fontId="22" fillId="15" borderId="0"/>
    <xf numFmtId="0" fontId="22" fillId="15" borderId="0"/>
    <xf numFmtId="0" fontId="22" fillId="15" borderId="0"/>
    <xf numFmtId="0" fontId="22" fillId="15" borderId="0"/>
    <xf numFmtId="0" fontId="22" fillId="15" borderId="0"/>
    <xf numFmtId="0" fontId="22" fillId="15" borderId="0"/>
    <xf numFmtId="0" fontId="22" fillId="34" borderId="0"/>
    <xf numFmtId="0" fontId="22" fillId="34" borderId="0"/>
    <xf numFmtId="0" fontId="22" fillId="34" borderId="0"/>
    <xf numFmtId="0" fontId="22" fillId="34" borderId="0"/>
    <xf numFmtId="0" fontId="22" fillId="34" borderId="0"/>
    <xf numFmtId="0" fontId="22" fillId="34" borderId="0"/>
    <xf numFmtId="0" fontId="22" fillId="34" borderId="0"/>
    <xf numFmtId="0" fontId="22" fillId="34" borderId="0"/>
    <xf numFmtId="0" fontId="22" fillId="34" borderId="0"/>
    <xf numFmtId="0" fontId="22" fillId="34" borderId="0"/>
    <xf numFmtId="0" fontId="22" fillId="34" borderId="0"/>
    <xf numFmtId="0" fontId="22" fillId="34" borderId="0"/>
    <xf numFmtId="0" fontId="22" fillId="34" borderId="0"/>
    <xf numFmtId="0" fontId="22" fillId="34" borderId="0"/>
    <xf numFmtId="0" fontId="22" fillId="34" borderId="0"/>
    <xf numFmtId="0" fontId="22" fillId="34" borderId="0"/>
    <xf numFmtId="0" fontId="22" fillId="34" borderId="0" applyNumberFormat="0" applyBorder="0" applyAlignment="0" applyProtection="0">
      <alignment vertical="center"/>
    </xf>
    <xf numFmtId="0" fontId="22" fillId="34" borderId="0"/>
    <xf numFmtId="0" fontId="22" fillId="34" borderId="0"/>
    <xf numFmtId="0" fontId="22" fillId="34" borderId="0"/>
    <xf numFmtId="0" fontId="22" fillId="34" borderId="0" applyNumberFormat="0" applyBorder="0" applyAlignment="0" applyProtection="0">
      <alignment vertical="center"/>
    </xf>
    <xf numFmtId="0" fontId="22" fillId="34" borderId="0"/>
    <xf numFmtId="0" fontId="22" fillId="34" borderId="0"/>
    <xf numFmtId="0" fontId="22" fillId="34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26" borderId="0" applyNumberFormat="0" applyBorder="0" applyAlignment="0" applyProtection="0">
      <alignment vertical="center"/>
    </xf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6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 applyNumberFormat="0" applyBorder="0" applyAlignment="0" applyProtection="0">
      <alignment vertical="center"/>
    </xf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 applyNumberFormat="0" applyBorder="0" applyAlignment="0" applyProtection="0">
      <alignment vertical="center"/>
    </xf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22" fillId="13" borderId="0"/>
    <xf numFmtId="0" fontId="53" fillId="3" borderId="25"/>
    <xf numFmtId="0" fontId="22" fillId="13" borderId="0"/>
    <xf numFmtId="0" fontId="22" fillId="13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 applyNumberFormat="0" applyBorder="0" applyAlignment="0" applyProtection="0">
      <alignment vertical="center"/>
    </xf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 applyNumberFormat="0" applyBorder="0" applyAlignment="0" applyProtection="0">
      <alignment vertical="center"/>
    </xf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22" fillId="5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 applyNumberFormat="0" applyBorder="0" applyAlignment="0" applyProtection="0">
      <alignment vertical="center"/>
    </xf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46" fillId="35" borderId="0"/>
    <xf numFmtId="0" fontId="50" fillId="42" borderId="23"/>
    <xf numFmtId="0" fontId="50" fillId="42" borderId="23"/>
    <xf numFmtId="0" fontId="50" fillId="42" borderId="23"/>
    <xf numFmtId="0" fontId="50" fillId="42" borderId="23"/>
    <xf numFmtId="0" fontId="50" fillId="42" borderId="23"/>
    <xf numFmtId="0" fontId="50" fillId="42" borderId="23"/>
    <xf numFmtId="0" fontId="50" fillId="42" borderId="23"/>
    <xf numFmtId="0" fontId="50" fillId="42" borderId="23" applyNumberFormat="0" applyAlignment="0" applyProtection="0">
      <alignment vertical="center"/>
    </xf>
    <xf numFmtId="0" fontId="50" fillId="42" borderId="23"/>
    <xf numFmtId="0" fontId="50" fillId="42" borderId="23"/>
    <xf numFmtId="0" fontId="50" fillId="42" borderId="23"/>
    <xf numFmtId="0" fontId="50" fillId="42" borderId="23"/>
    <xf numFmtId="0" fontId="50" fillId="42" borderId="23"/>
    <xf numFmtId="0" fontId="50" fillId="42" borderId="23"/>
    <xf numFmtId="0" fontId="50" fillId="42" borderId="23"/>
    <xf numFmtId="0" fontId="50" fillId="42" borderId="23"/>
    <xf numFmtId="0" fontId="50" fillId="42" borderId="23" applyNumberFormat="0" applyAlignment="0" applyProtection="0">
      <alignment vertical="center"/>
    </xf>
    <xf numFmtId="0" fontId="50" fillId="42" borderId="23"/>
    <xf numFmtId="0" fontId="50" fillId="42" borderId="23"/>
    <xf numFmtId="0" fontId="50" fillId="42" borderId="23"/>
    <xf numFmtId="0" fontId="50" fillId="42" borderId="23"/>
    <xf numFmtId="0" fontId="50" fillId="42" borderId="23"/>
    <xf numFmtId="0" fontId="50" fillId="42" borderId="23"/>
    <xf numFmtId="0" fontId="50" fillId="42" borderId="23"/>
    <xf numFmtId="0" fontId="50" fillId="42" borderId="23" applyNumberFormat="0" applyAlignment="0" applyProtection="0">
      <alignment vertical="center"/>
    </xf>
    <xf numFmtId="0" fontId="50" fillId="42" borderId="23"/>
    <xf numFmtId="0" fontId="50" fillId="42" borderId="23"/>
    <xf numFmtId="0" fontId="50" fillId="42" borderId="23"/>
    <xf numFmtId="0" fontId="53" fillId="3" borderId="25"/>
    <xf numFmtId="0" fontId="53" fillId="3" borderId="25"/>
    <xf numFmtId="0" fontId="53" fillId="3" borderId="25"/>
    <xf numFmtId="0" fontId="53" fillId="3" borderId="25"/>
    <xf numFmtId="0" fontId="53" fillId="3" borderId="25" applyNumberFormat="0" applyAlignment="0" applyProtection="0">
      <alignment vertical="center"/>
    </xf>
    <xf numFmtId="0" fontId="53" fillId="3" borderId="25"/>
    <xf numFmtId="0" fontId="53" fillId="3" borderId="25"/>
    <xf numFmtId="0" fontId="53" fillId="3" borderId="25"/>
    <xf numFmtId="0" fontId="53" fillId="3" borderId="25"/>
    <xf numFmtId="0" fontId="53" fillId="3" borderId="25"/>
    <xf numFmtId="0" fontId="53" fillId="3" borderId="25"/>
    <xf numFmtId="0" fontId="53" fillId="3" borderId="25" applyNumberFormat="0" applyAlignment="0" applyProtection="0">
      <alignment vertical="center"/>
    </xf>
    <xf numFmtId="0" fontId="53" fillId="3" borderId="25"/>
    <xf numFmtId="0" fontId="53" fillId="3" borderId="25"/>
    <xf numFmtId="0" fontId="53" fillId="3" borderId="25"/>
    <xf numFmtId="0" fontId="53" fillId="3" borderId="25"/>
    <xf numFmtId="0" fontId="53" fillId="3" borderId="25"/>
    <xf numFmtId="0" fontId="53" fillId="3" borderId="25"/>
    <xf numFmtId="0" fontId="53" fillId="3" borderId="25" applyNumberFormat="0" applyAlignment="0" applyProtection="0">
      <alignment vertical="center"/>
    </xf>
    <xf numFmtId="0" fontId="53" fillId="3" borderId="25"/>
    <xf numFmtId="0" fontId="53" fillId="3" borderId="25"/>
    <xf numFmtId="0" fontId="53" fillId="3" borderId="25"/>
    <xf numFmtId="0" fontId="53" fillId="3" borderId="25"/>
    <xf numFmtId="0" fontId="41" fillId="30" borderId="18"/>
    <xf numFmtId="0" fontId="41" fillId="30" borderId="18"/>
    <xf numFmtId="0" fontId="41" fillId="30" borderId="18" applyNumberFormat="0" applyFont="0" applyAlignment="0" applyProtection="0">
      <alignment vertical="center"/>
    </xf>
    <xf numFmtId="0" fontId="41" fillId="30" borderId="18"/>
    <xf numFmtId="0" fontId="41" fillId="30" borderId="18"/>
    <xf numFmtId="0" fontId="41" fillId="30" borderId="18"/>
    <xf numFmtId="0" fontId="41" fillId="30" borderId="18" applyNumberFormat="0" applyFont="0" applyAlignment="0" applyProtection="0">
      <alignment vertical="center"/>
    </xf>
    <xf numFmtId="0" fontId="41" fillId="30" borderId="18"/>
    <xf numFmtId="0" fontId="41" fillId="30" borderId="18"/>
    <xf numFmtId="0" fontId="41" fillId="30" borderId="18"/>
    <xf numFmtId="0" fontId="41" fillId="30" borderId="18"/>
    <xf numFmtId="0" fontId="41" fillId="30" borderId="18"/>
    <xf numFmtId="0" fontId="41" fillId="30" borderId="18"/>
    <xf numFmtId="0" fontId="41" fillId="30" borderId="18"/>
  </cellStyleXfs>
  <cellXfs count="93">
    <xf numFmtId="0" fontId="0" fillId="0" borderId="0" xfId="0"/>
    <xf numFmtId="0" fontId="0" fillId="0" borderId="0" xfId="0" applyAlignment="1">
      <alignment vertical="center"/>
    </xf>
    <xf numFmtId="0" fontId="0" fillId="0" borderId="0" xfId="0" applyFill="1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Fill="1"/>
    <xf numFmtId="0" fontId="7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0" fontId="8" fillId="0" borderId="0" xfId="0" applyNumberFormat="1" applyFont="1" applyFill="1" applyBorder="1" applyAlignment="1" applyProtection="1">
      <alignment vertical="center"/>
    </xf>
    <xf numFmtId="0" fontId="9" fillId="0" borderId="0" xfId="1206" applyNumberFormat="1" applyFont="1" applyFill="1" applyBorder="1" applyAlignment="1" applyProtection="1">
      <alignment horizontal="center" vertical="center"/>
    </xf>
    <xf numFmtId="0" fontId="10" fillId="0" borderId="0" xfId="0" applyNumberFormat="1" applyFont="1" applyFill="1" applyBorder="1" applyAlignment="1" applyProtection="1">
      <alignment vertical="center"/>
    </xf>
    <xf numFmtId="0" fontId="11" fillId="0" borderId="0" xfId="1206" applyNumberFormat="1" applyFont="1" applyFill="1" applyBorder="1" applyAlignment="1" applyProtection="1">
      <alignment horizontal="center" vertical="center"/>
    </xf>
    <xf numFmtId="0" fontId="12" fillId="0" borderId="0" xfId="1206" applyNumberFormat="1" applyFont="1" applyFill="1" applyBorder="1" applyAlignment="1" applyProtection="1">
      <alignment horizontal="center" vertical="center"/>
    </xf>
    <xf numFmtId="0" fontId="13" fillId="0" borderId="1" xfId="1206" applyNumberFormat="1" applyFont="1" applyFill="1" applyBorder="1" applyAlignment="1" applyProtection="1">
      <alignment horizontal="center" vertical="center" wrapText="1"/>
    </xf>
    <xf numFmtId="0" fontId="14" fillId="0" borderId="2" xfId="1206" applyNumberFormat="1" applyFont="1" applyFill="1" applyBorder="1" applyAlignment="1" applyProtection="1">
      <alignment horizontal="center" vertical="center"/>
    </xf>
    <xf numFmtId="0" fontId="14" fillId="0" borderId="3" xfId="1206" applyNumberFormat="1" applyFont="1" applyFill="1" applyBorder="1" applyAlignment="1" applyProtection="1">
      <alignment horizontal="center" vertical="center"/>
    </xf>
    <xf numFmtId="0" fontId="13" fillId="0" borderId="4" xfId="1206" applyNumberFormat="1" applyFont="1" applyFill="1" applyBorder="1" applyAlignment="1" applyProtection="1">
      <alignment horizontal="center" vertical="center" wrapText="1"/>
    </xf>
    <xf numFmtId="0" fontId="13" fillId="0" borderId="2" xfId="1206" applyNumberFormat="1" applyFont="1" applyFill="1" applyBorder="1" applyAlignment="1" applyProtection="1">
      <alignment horizontal="center" vertical="center" wrapText="1"/>
    </xf>
    <xf numFmtId="0" fontId="13" fillId="0" borderId="3" xfId="1206" applyNumberFormat="1" applyFont="1" applyFill="1" applyBorder="1" applyAlignment="1" applyProtection="1">
      <alignment horizontal="center" vertical="center" wrapText="1"/>
    </xf>
    <xf numFmtId="0" fontId="13" fillId="0" borderId="5" xfId="1206" applyNumberFormat="1" applyFont="1" applyFill="1" applyBorder="1" applyAlignment="1" applyProtection="1">
      <alignment horizontal="center" vertical="center" wrapText="1"/>
    </xf>
    <xf numFmtId="0" fontId="13" fillId="0" borderId="6" xfId="1206" applyNumberFormat="1" applyFont="1" applyFill="1" applyBorder="1" applyAlignment="1" applyProtection="1">
      <alignment horizontal="center" vertical="center" wrapText="1"/>
    </xf>
    <xf numFmtId="0" fontId="13" fillId="0" borderId="7" xfId="1206" applyNumberFormat="1" applyFont="1" applyFill="1" applyBorder="1" applyAlignment="1" applyProtection="1">
      <alignment horizontal="center" vertical="center" wrapText="1"/>
    </xf>
    <xf numFmtId="0" fontId="15" fillId="0" borderId="7" xfId="0" applyNumberFormat="1" applyFont="1" applyFill="1" applyBorder="1" applyAlignment="1" applyProtection="1">
      <alignment horizontal="center" vertical="center"/>
    </xf>
    <xf numFmtId="0" fontId="15" fillId="0" borderId="7" xfId="1211" applyFont="1" applyFill="1" applyBorder="1" applyAlignment="1" applyProtection="1">
      <alignment vertical="center" wrapText="1"/>
    </xf>
    <xf numFmtId="178" fontId="15" fillId="0" borderId="7" xfId="0" applyNumberFormat="1" applyFont="1" applyFill="1" applyBorder="1" applyAlignment="1" applyProtection="1">
      <alignment horizontal="center" vertical="center"/>
    </xf>
    <xf numFmtId="0" fontId="15" fillId="0" borderId="7" xfId="1206" applyNumberFormat="1" applyFont="1" applyFill="1" applyBorder="1" applyAlignment="1" applyProtection="1">
      <alignment horizontal="center" vertical="center" wrapText="1"/>
    </xf>
    <xf numFmtId="0" fontId="15" fillId="0" borderId="7" xfId="0" applyNumberFormat="1" applyFont="1" applyFill="1" applyBorder="1" applyAlignment="1">
      <alignment horizontal="left" vertical="center" wrapText="1"/>
    </xf>
    <xf numFmtId="0" fontId="15" fillId="0" borderId="7" xfId="1222" applyFont="1" applyFill="1" applyBorder="1" applyAlignment="1" applyProtection="1">
      <alignment horizontal="center" vertical="center"/>
    </xf>
    <xf numFmtId="0" fontId="15" fillId="0" borderId="7" xfId="0" applyFont="1" applyFill="1" applyBorder="1" applyAlignment="1" applyProtection="1">
      <alignment vertical="center" wrapText="1"/>
    </xf>
    <xf numFmtId="0" fontId="15" fillId="0" borderId="7" xfId="1221" applyFont="1" applyFill="1" applyBorder="1" applyAlignment="1" applyProtection="1">
      <alignment horizontal="center" vertical="center"/>
    </xf>
    <xf numFmtId="0" fontId="15" fillId="0" borderId="7" xfId="1223" applyFont="1" applyFill="1" applyBorder="1" applyAlignment="1" applyProtection="1">
      <alignment horizontal="center" vertical="center"/>
    </xf>
    <xf numFmtId="0" fontId="15" fillId="0" borderId="7" xfId="1218" applyFont="1" applyFill="1" applyBorder="1" applyAlignment="1" applyProtection="1">
      <alignment horizontal="center" vertical="center"/>
    </xf>
    <xf numFmtId="0" fontId="15" fillId="0" borderId="7" xfId="1220" applyFont="1" applyFill="1" applyBorder="1" applyAlignment="1" applyProtection="1">
      <alignment horizontal="center" vertical="center"/>
    </xf>
    <xf numFmtId="0" fontId="15" fillId="0" borderId="7" xfId="0" applyFont="1" applyFill="1" applyBorder="1" applyAlignment="1">
      <alignment vertical="center" wrapText="1"/>
    </xf>
    <xf numFmtId="0" fontId="15" fillId="0" borderId="7" xfId="0" applyFont="1" applyFill="1" applyBorder="1" applyAlignment="1" applyProtection="1">
      <alignment horizontal="center" vertical="center" wrapText="1"/>
    </xf>
    <xf numFmtId="0" fontId="15" fillId="0" borderId="7" xfId="0" applyNumberFormat="1" applyFont="1" applyFill="1" applyBorder="1" applyAlignment="1">
      <alignment vertical="center" wrapText="1"/>
    </xf>
    <xf numFmtId="0" fontId="15" fillId="0" borderId="7" xfId="0" applyFont="1" applyFill="1" applyBorder="1" applyAlignment="1">
      <alignment horizontal="center" vertical="center"/>
    </xf>
    <xf numFmtId="0" fontId="15" fillId="0" borderId="7" xfId="1207" applyNumberFormat="1" applyFont="1" applyFill="1" applyBorder="1" applyAlignment="1" applyProtection="1">
      <alignment horizontal="center" vertical="center" wrapText="1"/>
    </xf>
    <xf numFmtId="0" fontId="15" fillId="0" borderId="7" xfId="1211" applyFont="1" applyFill="1" applyBorder="1" applyAlignment="1">
      <alignment vertical="center" wrapText="1"/>
    </xf>
    <xf numFmtId="0" fontId="15" fillId="0" borderId="7" xfId="1210" applyFont="1" applyFill="1" applyBorder="1" applyAlignment="1" applyProtection="1">
      <alignment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7" xfId="0" applyNumberFormat="1" applyFont="1" applyFill="1" applyBorder="1" applyAlignment="1" applyProtection="1">
      <alignment horizontal="center" vertical="center" wrapText="1"/>
    </xf>
    <xf numFmtId="0" fontId="15" fillId="0" borderId="7" xfId="1206" applyNumberFormat="1" applyFont="1" applyFill="1" applyBorder="1" applyAlignment="1">
      <alignment horizontal="left" vertical="center" wrapText="1"/>
    </xf>
    <xf numFmtId="0" fontId="8" fillId="0" borderId="0" xfId="0" applyFont="1" applyFill="1" applyAlignment="1">
      <alignment vertical="center"/>
    </xf>
    <xf numFmtId="0" fontId="8" fillId="0" borderId="0" xfId="0" applyFont="1" applyFill="1" applyBorder="1" applyAlignment="1">
      <alignment vertical="center"/>
    </xf>
    <xf numFmtId="0" fontId="14" fillId="0" borderId="5" xfId="1206" applyNumberFormat="1" applyFont="1" applyFill="1" applyBorder="1" applyAlignment="1" applyProtection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178" fontId="13" fillId="0" borderId="7" xfId="1206" applyNumberFormat="1" applyFont="1" applyFill="1" applyBorder="1" applyAlignment="1" applyProtection="1">
      <alignment horizontal="center" vertical="center" wrapText="1"/>
    </xf>
    <xf numFmtId="0" fontId="16" fillId="0" borderId="6" xfId="0" applyFont="1" applyFill="1" applyBorder="1" applyAlignment="1">
      <alignment horizontal="center" vertical="center"/>
    </xf>
    <xf numFmtId="0" fontId="15" fillId="0" borderId="7" xfId="0" applyFont="1" applyFill="1" applyBorder="1"/>
    <xf numFmtId="0" fontId="15" fillId="0" borderId="7" xfId="1210" applyFont="1" applyFill="1" applyBorder="1" applyAlignment="1">
      <alignment horizontal="center" vertical="center" wrapText="1"/>
    </xf>
    <xf numFmtId="0" fontId="15" fillId="0" borderId="7" xfId="1210" applyFont="1" applyFill="1" applyBorder="1" applyAlignment="1">
      <alignment vertical="center" wrapText="1"/>
    </xf>
    <xf numFmtId="0" fontId="15" fillId="0" borderId="7" xfId="0" applyNumberFormat="1" applyFont="1" applyFill="1" applyBorder="1" applyAlignment="1" applyProtection="1">
      <alignment vertical="center" wrapText="1"/>
    </xf>
    <xf numFmtId="0" fontId="15" fillId="0" borderId="7" xfId="671" applyFont="1" applyFill="1" applyBorder="1" applyAlignment="1" applyProtection="1">
      <alignment horizontal="justify" vertical="center"/>
    </xf>
    <xf numFmtId="0" fontId="15" fillId="0" borderId="7" xfId="0" applyNumberFormat="1" applyFont="1" applyFill="1" applyBorder="1" applyAlignment="1">
      <alignment horizontal="center" vertical="center" wrapText="1"/>
    </xf>
    <xf numFmtId="177" fontId="15" fillId="0" borderId="7" xfId="0" applyNumberFormat="1" applyFont="1" applyFill="1" applyBorder="1" applyAlignment="1" applyProtection="1">
      <alignment horizontal="center" vertical="center"/>
    </xf>
    <xf numFmtId="0" fontId="15" fillId="0" borderId="7" xfId="1207" applyNumberFormat="1" applyFont="1" applyFill="1" applyBorder="1" applyAlignment="1" applyProtection="1">
      <alignment horizontal="left" vertical="center" wrapText="1"/>
    </xf>
    <xf numFmtId="0" fontId="4" fillId="0" borderId="7" xfId="0" applyFont="1" applyFill="1" applyBorder="1" applyAlignment="1">
      <alignment wrapText="1"/>
    </xf>
    <xf numFmtId="0" fontId="4" fillId="0" borderId="7" xfId="0" applyFont="1" applyFill="1" applyBorder="1" applyAlignment="1">
      <alignment vertical="center" wrapText="1"/>
    </xf>
    <xf numFmtId="0" fontId="4" fillId="0" borderId="7" xfId="0" applyFont="1" applyFill="1" applyBorder="1" applyAlignment="1">
      <alignment horizontal="left" vertical="center" wrapText="1"/>
    </xf>
    <xf numFmtId="0" fontId="15" fillId="0" borderId="7" xfId="1208" applyNumberFormat="1" applyFont="1" applyFill="1" applyBorder="1" applyAlignment="1" applyProtection="1">
      <alignment horizontal="center" vertical="center" wrapText="1"/>
    </xf>
    <xf numFmtId="0" fontId="15" fillId="0" borderId="7" xfId="1206" applyFont="1" applyFill="1" applyBorder="1" applyAlignment="1" applyProtection="1">
      <alignment horizontal="center" vertical="center" wrapText="1"/>
    </xf>
    <xf numFmtId="0" fontId="15" fillId="0" borderId="7" xfId="1210" applyFont="1" applyFill="1" applyBorder="1" applyAlignment="1">
      <alignment horizontal="left" vertical="center" wrapText="1"/>
    </xf>
    <xf numFmtId="0" fontId="15" fillId="0" borderId="7" xfId="1214" applyFont="1" applyFill="1" applyBorder="1" applyAlignment="1" applyProtection="1">
      <alignment vertical="center" wrapText="1"/>
    </xf>
    <xf numFmtId="0" fontId="15" fillId="0" borderId="7" xfId="1212" applyFont="1" applyFill="1" applyBorder="1" applyAlignment="1" applyProtection="1">
      <alignment vertical="center" wrapText="1"/>
    </xf>
    <xf numFmtId="0" fontId="15" fillId="0" borderId="7" xfId="1066" applyFont="1" applyFill="1" applyBorder="1" applyAlignment="1" applyProtection="1">
      <alignment vertical="center" wrapText="1"/>
    </xf>
    <xf numFmtId="0" fontId="15" fillId="0" borderId="7" xfId="1066" applyFont="1" applyFill="1" applyBorder="1" applyAlignment="1">
      <alignment vertical="center" wrapText="1"/>
    </xf>
    <xf numFmtId="0" fontId="15" fillId="0" borderId="7" xfId="1213" applyNumberFormat="1" applyFont="1" applyFill="1" applyBorder="1" applyAlignment="1">
      <alignment horizontal="left" vertical="center" wrapText="1"/>
    </xf>
    <xf numFmtId="0" fontId="15" fillId="0" borderId="7" xfId="0" applyFont="1" applyFill="1" applyBorder="1" applyAlignment="1">
      <alignment horizontal="left" vertical="center" wrapText="1"/>
    </xf>
    <xf numFmtId="0" fontId="15" fillId="0" borderId="7" xfId="0" applyNumberFormat="1" applyFont="1" applyFill="1" applyBorder="1" applyAlignment="1">
      <alignment horizontal="center" vertical="center"/>
    </xf>
    <xf numFmtId="0" fontId="15" fillId="0" borderId="7" xfId="1216" applyNumberFormat="1" applyFont="1" applyFill="1" applyBorder="1" applyAlignment="1">
      <alignment vertical="center" wrapText="1"/>
    </xf>
    <xf numFmtId="0" fontId="15" fillId="0" borderId="7" xfId="0" applyFont="1" applyFill="1" applyBorder="1" applyAlignment="1" applyProtection="1">
      <alignment horizontal="left" vertical="center" wrapText="1"/>
    </xf>
    <xf numFmtId="0" fontId="15" fillId="0" borderId="7" xfId="1209" applyFont="1" applyFill="1" applyBorder="1" applyAlignment="1" applyProtection="1">
      <alignment vertical="center" wrapText="1"/>
    </xf>
    <xf numFmtId="0" fontId="15" fillId="0" borderId="7" xfId="0" applyNumberFormat="1" applyFont="1" applyFill="1" applyBorder="1" applyAlignment="1" applyProtection="1">
      <alignment horizontal="left" vertical="center" wrapText="1"/>
    </xf>
    <xf numFmtId="0" fontId="15" fillId="0" borderId="7" xfId="1211" applyNumberFormat="1" applyFont="1" applyFill="1" applyBorder="1" applyAlignment="1" applyProtection="1">
      <alignment horizontal="center" vertical="center" wrapText="1"/>
    </xf>
    <xf numFmtId="176" fontId="15" fillId="0" borderId="7" xfId="0" applyNumberFormat="1" applyFont="1" applyFill="1" applyBorder="1" applyAlignment="1" applyProtection="1">
      <alignment horizontal="center" vertical="center"/>
    </xf>
    <xf numFmtId="176" fontId="15" fillId="0" borderId="7" xfId="0" applyNumberFormat="1" applyFont="1" applyFill="1" applyBorder="1" applyAlignment="1" applyProtection="1">
      <alignment horizontal="center" vertical="center" shrinkToFi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179" fontId="6" fillId="0" borderId="7" xfId="0" applyNumberFormat="1" applyFont="1" applyFill="1" applyBorder="1" applyAlignment="1">
      <alignment horizontal="center" vertical="center" shrinkToFit="1"/>
    </xf>
    <xf numFmtId="178" fontId="6" fillId="0" borderId="7" xfId="0" applyNumberFormat="1" applyFont="1" applyFill="1" applyBorder="1" applyAlignment="1">
      <alignment horizontal="center" vertical="center" shrinkToFit="1"/>
    </xf>
    <xf numFmtId="0" fontId="17" fillId="0" borderId="8" xfId="0" applyFont="1" applyFill="1" applyBorder="1" applyAlignment="1">
      <alignment horizontal="left" vertical="center"/>
    </xf>
    <xf numFmtId="0" fontId="15" fillId="0" borderId="7" xfId="0" applyFont="1" applyFill="1" applyBorder="1" applyAlignment="1">
      <alignment wrapText="1"/>
    </xf>
    <xf numFmtId="180" fontId="15" fillId="0" borderId="7" xfId="0" applyNumberFormat="1" applyFont="1" applyFill="1" applyBorder="1" applyAlignment="1" applyProtection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178" fontId="0" fillId="0" borderId="0" xfId="0" applyNumberFormat="1" applyFill="1"/>
  </cellXfs>
  <cellStyles count="1664">
    <cellStyle name="常规" xfId="0" builtinId="0"/>
    <cellStyle name="货币[0]" xfId="1" builtinId="7"/>
    <cellStyle name="40% - 强调文字颜色 1 3 2 3" xfId="2"/>
    <cellStyle name="20% - 强调文字颜色 1 2" xfId="3"/>
    <cellStyle name="20% - 强调文字颜色 3" xfId="4" builtinId="38"/>
    <cellStyle name="强调文字颜色 2 3 2" xfId="5"/>
    <cellStyle name="输入" xfId="6" builtinId="20"/>
    <cellStyle name="货币" xfId="7" builtinId="4"/>
    <cellStyle name="20% - 强调文字颜色 2 3 6" xfId="8"/>
    <cellStyle name="40% - 强调文字颜色 1 3 5" xfId="9"/>
    <cellStyle name="60% - 强调文字颜色 1 3 5" xfId="10"/>
    <cellStyle name="千位分隔[0]" xfId="11" builtinId="6"/>
    <cellStyle name="40% - 强调文字颜色 4 3 4" xfId="12"/>
    <cellStyle name="40% - 强调文字颜色 3" xfId="13" builtinId="39"/>
    <cellStyle name="40% - 强调文字颜色 3 3 3 2" xfId="14"/>
    <cellStyle name="40% - 强调文字颜色 3 5 3" xfId="15"/>
    <cellStyle name="40% - 强调文字颜色 2 5 2 2" xfId="16"/>
    <cellStyle name="差" xfId="17" builtinId="27"/>
    <cellStyle name="60% - 强调文字颜色 1 4 2 2" xfId="18"/>
    <cellStyle name="千位分隔" xfId="19" builtinId="3"/>
    <cellStyle name="20% - 强调文字颜色 1 2 2 2" xfId="20"/>
    <cellStyle name="60% - 强调文字颜色 3" xfId="21" builtinId="40"/>
    <cellStyle name="强调文字颜色 5 3 3" xfId="22"/>
    <cellStyle name="40% - 强调文字颜色 5 4 2 2" xfId="23"/>
    <cellStyle name="标题 4 3 6" xfId="24"/>
    <cellStyle name="20% - 强调文字颜色 6 3 2 2 2" xfId="25"/>
    <cellStyle name="超链接" xfId="26" builtinId="8"/>
    <cellStyle name="强调文字颜色 4 4 3" xfId="27"/>
    <cellStyle name="40% - 强调文字颜色 5 3 3 2" xfId="28"/>
    <cellStyle name="百分比" xfId="29" builtinId="5"/>
    <cellStyle name="60% - 强调文字颜色 4 2 2 2" xfId="30"/>
    <cellStyle name="40% - 强调文字颜色 6 4 2" xfId="31"/>
    <cellStyle name="已访问的超链接" xfId="32" builtinId="9"/>
    <cellStyle name="20% - 强调文字颜色 6 4 2 2" xfId="33"/>
    <cellStyle name="20% - 强调文字颜色 4 5" xfId="34"/>
    <cellStyle name="60% - 强调文字颜色 2 3" xfId="35"/>
    <cellStyle name="注释" xfId="36" builtinId="10"/>
    <cellStyle name="60% - 强调文字颜色 2" xfId="37" builtinId="36"/>
    <cellStyle name="解释性文本 2 2" xfId="38"/>
    <cellStyle name="20% - 强调文字颜色 5 3 6" xfId="39"/>
    <cellStyle name="40% - 强调文字颜色 2 3 2 3 2" xfId="40"/>
    <cellStyle name="标题 4" xfId="41" builtinId="19"/>
    <cellStyle name="20% - 强调文字颜色 4 3 2 2 3" xfId="42"/>
    <cellStyle name="常规 6 5" xfId="43"/>
    <cellStyle name="常规 4 2 2 3" xfId="44"/>
    <cellStyle name="警告文本" xfId="45" builtinId="11"/>
    <cellStyle name="60% - 强调文字颜色 2 2 2" xfId="46"/>
    <cellStyle name="20% - 强调文字颜色 4 4 2" xfId="47"/>
    <cellStyle name="标题" xfId="48" builtinId="15"/>
    <cellStyle name="40% - 强调文字颜色 6 3 2 5" xfId="49"/>
    <cellStyle name="40% - 强调文字颜色 2 2 4" xfId="50"/>
    <cellStyle name="20% - 强调文字颜色 1 3 2 2 2" xfId="51"/>
    <cellStyle name="标题 1 5 2" xfId="52"/>
    <cellStyle name="解释性文本" xfId="53" builtinId="53"/>
    <cellStyle name="20% - 强调文字颜色 5 3 3" xfId="54"/>
    <cellStyle name="20% - 强调文字颜色 2 3 2 2 2" xfId="55"/>
    <cellStyle name="标题 1" xfId="56" builtinId="16"/>
    <cellStyle name="60% - 强调文字颜色 2 2 2 2" xfId="57"/>
    <cellStyle name="20% - 强调文字颜色 4 4 2 2" xfId="58"/>
    <cellStyle name="20% - 强调文字颜色 5 3 4" xfId="59"/>
    <cellStyle name="20% - 强调文字颜色 2 3 2 2 3" xfId="60"/>
    <cellStyle name="标题 2" xfId="61" builtinId="17"/>
    <cellStyle name="60% - 强调文字颜色 1" xfId="62" builtinId="32"/>
    <cellStyle name="60% - 强调文字颜色 2 2 2 3" xfId="63"/>
    <cellStyle name="20% - 强调文字颜色 5 3 5" xfId="64"/>
    <cellStyle name="标题 3" xfId="65" builtinId="18"/>
    <cellStyle name="20% - 强调文字颜色 1 2 2 3" xfId="66"/>
    <cellStyle name="60% - 强调文字颜色 4" xfId="67" builtinId="44"/>
    <cellStyle name="输出" xfId="68" builtinId="21"/>
    <cellStyle name="20% - 强调文字颜色 2 4 2" xfId="69"/>
    <cellStyle name="注释 2 2 2 2 2" xfId="70"/>
    <cellStyle name="40% - 强调文字颜色 3 3 3" xfId="71"/>
    <cellStyle name="计算" xfId="72" builtinId="22"/>
    <cellStyle name="40% - 强调文字颜色 4 2" xfId="73"/>
    <cellStyle name="20% - 强调文字颜色 1 4 3" xfId="74"/>
    <cellStyle name="检查单元格" xfId="75" builtinId="23"/>
    <cellStyle name="常规 8 3" xfId="76"/>
    <cellStyle name="60% - 强调文字颜色 1 3 2 2 2" xfId="77"/>
    <cellStyle name="20% - 强调文字颜色 6" xfId="78" builtinId="50"/>
    <cellStyle name="常规 2 2 2 5" xfId="79"/>
    <cellStyle name="强调文字颜色 2" xfId="80" builtinId="33"/>
    <cellStyle name="链接单元格" xfId="81" builtinId="24"/>
    <cellStyle name="20% - 强调文字颜色 6 3 5" xfId="82"/>
    <cellStyle name="好 3 6" xfId="83"/>
    <cellStyle name="60% - 强调文字颜色 4 2 3" xfId="84"/>
    <cellStyle name="40% - 强调文字颜色 6 5" xfId="85"/>
    <cellStyle name="适中 2 5" xfId="86"/>
    <cellStyle name="20% - 强调文字颜色 6 4 3" xfId="87"/>
    <cellStyle name="20% - 强调文字颜色 3 3 2 5" xfId="88"/>
    <cellStyle name="汇总" xfId="89" builtinId="25"/>
    <cellStyle name="40% - 强调文字颜色 2 5 3" xfId="90"/>
    <cellStyle name="40% - 强调文字颜色 2 4 2 2" xfId="91"/>
    <cellStyle name="差 2 3 2" xfId="92"/>
    <cellStyle name="好" xfId="93" builtinId="26"/>
    <cellStyle name="常规 2 3 2 4" xfId="94"/>
    <cellStyle name="40% - 强调文字颜色 4 3 3 2" xfId="95"/>
    <cellStyle name="40% - 强调文字颜色 2 2" xfId="96"/>
    <cellStyle name="20% - 强调文字颜色 1 2 3" xfId="97"/>
    <cellStyle name="20% - 强调文字颜色 3 3" xfId="98"/>
    <cellStyle name="适中" xfId="99" builtinId="28"/>
    <cellStyle name="20% - 强调文字颜色 5" xfId="100" builtinId="46"/>
    <cellStyle name="常规 2 2 2 4" xfId="101"/>
    <cellStyle name="强调文字颜色 1" xfId="102" builtinId="29"/>
    <cellStyle name="40% - 强调文字颜色 4 2 3 2" xfId="103"/>
    <cellStyle name="20% - 强调文字颜色 1" xfId="104" builtinId="30"/>
    <cellStyle name="40% - 强调文字颜色 4 3 2" xfId="105"/>
    <cellStyle name="40% - 强调文字颜色 1" xfId="106" builtinId="31"/>
    <cellStyle name="输出 2" xfId="107"/>
    <cellStyle name="20% - 强调文字颜色 2 4 2 2" xfId="108"/>
    <cellStyle name="20% - 强调文字颜色 2" xfId="109" builtinId="34"/>
    <cellStyle name="40% - 强调文字颜色 4 3 3" xfId="110"/>
    <cellStyle name="40% - 强调文字颜色 2" xfId="111" builtinId="35"/>
    <cellStyle name="强调文字颜色 3" xfId="112" builtinId="37"/>
    <cellStyle name="20% - 强调文字颜色 1 3 2 2" xfId="113"/>
    <cellStyle name="强调文字颜色 4" xfId="114" builtinId="41"/>
    <cellStyle name="40% - 强调文字颜色 1 3 2 4" xfId="115"/>
    <cellStyle name="强调文字颜色 2 2 2 2" xfId="116"/>
    <cellStyle name="20% - 强调文字颜色 1 3" xfId="117"/>
    <cellStyle name="标题 5 3 2" xfId="118"/>
    <cellStyle name="20% - 强调文字颜色 4" xfId="119" builtinId="42"/>
    <cellStyle name="40% - 强调文字颜色 4 3 5" xfId="120"/>
    <cellStyle name="40% - 强调文字颜色 4" xfId="121" builtinId="43"/>
    <cellStyle name="40% - 强调文字颜色 3 3 3 3" xfId="122"/>
    <cellStyle name="20% - 强调文字颜色 1 3 2 3" xfId="123"/>
    <cellStyle name="60% - 强调文字颜色 6 5 2" xfId="124"/>
    <cellStyle name="强调文字颜色 5" xfId="125" builtinId="45"/>
    <cellStyle name="40% - 强调文字颜色 4 3 6" xfId="126"/>
    <cellStyle name="40% - 强调文字颜色 5" xfId="127" builtinId="47"/>
    <cellStyle name="适中 3 2 2 2 2" xfId="128"/>
    <cellStyle name="60% - 强调文字颜色 5" xfId="129" builtinId="48"/>
    <cellStyle name="60% - 强调文字颜色 6 5 3" xfId="130"/>
    <cellStyle name="强调文字颜色 6" xfId="131" builtinId="49"/>
    <cellStyle name="40% - 强调文字颜色 6 3 2 3" xfId="132"/>
    <cellStyle name="40% - 强调文字颜色 4 3 3 2 2" xfId="133"/>
    <cellStyle name="40% - 强调文字颜色 2 2 2" xfId="134"/>
    <cellStyle name="20% - 强调文字颜色 1 2 3 2" xfId="135"/>
    <cellStyle name="20% - 强调文字颜色 3 3 2" xfId="136"/>
    <cellStyle name="40% - 强调文字颜色 6" xfId="137" builtinId="51"/>
    <cellStyle name="60% - 强调文字颜色 6" xfId="138" builtinId="52"/>
    <cellStyle name="40% - 强调文字颜色 1 3 2 3 2" xfId="139"/>
    <cellStyle name="20% - 强调文字颜色 1 2 2" xfId="140"/>
    <cellStyle name="强调文字颜色 4 3 6" xfId="141"/>
    <cellStyle name="40% - 强调文字颜色 5 3 2 5" xfId="142"/>
    <cellStyle name="20% - 强调文字颜色 1 2 2 2 2" xfId="143"/>
    <cellStyle name="40% - 强调文字颜色 4 3 3 3" xfId="144"/>
    <cellStyle name="40% - 强调文字颜色 2 3" xfId="145"/>
    <cellStyle name="20% - 强调文字颜色 1 2 4" xfId="146"/>
    <cellStyle name="40% - 强调文字颜色 2 4" xfId="147"/>
    <cellStyle name="20% - 强调文字颜色 1 2 5" xfId="148"/>
    <cellStyle name="强调文字颜色 2 2 2 2 2" xfId="149"/>
    <cellStyle name="20% - 强调文字颜色 1 3 2" xfId="150"/>
    <cellStyle name="20% - 强调文字颜色 1 3 2 2 2 2" xfId="151"/>
    <cellStyle name="40% - 强调文字颜色 2 2 5" xfId="152"/>
    <cellStyle name="20% - 强调文字颜色 1 3 2 2 3" xfId="153"/>
    <cellStyle name="40% - 强调文字颜色 2 3 4" xfId="154"/>
    <cellStyle name="20% - 强调文字颜色 1 3 2 3 2" xfId="155"/>
    <cellStyle name="20% - 强调文字颜色 1 3 2 4" xfId="156"/>
    <cellStyle name="20% - 强调文字颜色 1 3 2 5" xfId="157"/>
    <cellStyle name="40% - 强调文字颜色 4 3 4 2" xfId="158"/>
    <cellStyle name="40% - 强调文字颜色 3 2" xfId="159"/>
    <cellStyle name="40% - 强调文字颜色 3 3 3 2 2" xfId="160"/>
    <cellStyle name="20% - 强调文字颜色 1 3 3" xfId="161"/>
    <cellStyle name="注释 3 5" xfId="162"/>
    <cellStyle name="40% - 强调文字颜色 3 2 2" xfId="163"/>
    <cellStyle name="20% - 强调文字颜色 1 3 3 2" xfId="164"/>
    <cellStyle name="40% - 强调文字颜色 3 2 4" xfId="165"/>
    <cellStyle name="40% - 强调文字颜色 3 2 2 2" xfId="166"/>
    <cellStyle name="20% - 强调文字颜色 1 3 3 2 2" xfId="167"/>
    <cellStyle name="40% - 强调文字颜色 3 2 3" xfId="168"/>
    <cellStyle name="20% - 强调文字颜色 1 3 3 3" xfId="169"/>
    <cellStyle name="40% - 强调文字颜色 3 3" xfId="170"/>
    <cellStyle name="20% - 强调文字颜色 1 3 4" xfId="171"/>
    <cellStyle name="40% - 强调文字颜色 3 3 2" xfId="172"/>
    <cellStyle name="20% - 强调文字颜色 1 3 4 2" xfId="173"/>
    <cellStyle name="40% - 强调文字颜色 3 4" xfId="174"/>
    <cellStyle name="20% - 强调文字颜色 1 3 5" xfId="175"/>
    <cellStyle name="40% - 强调文字颜色 3 5" xfId="176"/>
    <cellStyle name="20% - 强调文字颜色 1 3 6" xfId="177"/>
    <cellStyle name="40% - 强调文字颜色 1 3 2 5" xfId="178"/>
    <cellStyle name="强调文字颜色 2 2 2 3" xfId="179"/>
    <cellStyle name="20% - 强调文字颜色 1 4" xfId="180"/>
    <cellStyle name="20% - 强调文字颜色 1 4 2" xfId="181"/>
    <cellStyle name="20% - 强调文字颜色 1 4 2 2" xfId="182"/>
    <cellStyle name="差 3 4 2" xfId="183"/>
    <cellStyle name="20% - 强调文字颜色 1 5" xfId="184"/>
    <cellStyle name="20% - 强调文字颜色 1 5 2" xfId="185"/>
    <cellStyle name="20% - 强调文字颜色 5 5" xfId="186"/>
    <cellStyle name="60% - 强调文字颜色 3 3" xfId="187"/>
    <cellStyle name="20% - 强调文字颜色 1 5 2 2" xfId="188"/>
    <cellStyle name="好 2 3" xfId="189"/>
    <cellStyle name="40% - 强调文字颜色 5 2" xfId="190"/>
    <cellStyle name="20% - 强调文字颜色 1 5 3" xfId="191"/>
    <cellStyle name="40% - 强调文字颜色 1 3 3 3" xfId="192"/>
    <cellStyle name="20% - 强调文字颜色 2 2" xfId="193"/>
    <cellStyle name="20% - 强调文字颜色 2 2 2" xfId="194"/>
    <cellStyle name="20% - 强调文字颜色 2 2 2 2" xfId="195"/>
    <cellStyle name="20% - 强调文字颜色 2 2 2 2 2" xfId="196"/>
    <cellStyle name="20% - 强调文字颜色 2 2 2 3" xfId="197"/>
    <cellStyle name="20% - 强调文字颜色 2 2 3" xfId="198"/>
    <cellStyle name="60% - 强调文字颜色 1 4" xfId="199"/>
    <cellStyle name="20% - 强调文字颜色 2 2 3 2" xfId="200"/>
    <cellStyle name="20% - 强调文字颜色 2 2 4" xfId="201"/>
    <cellStyle name="20% - 强调文字颜色 2 2 5" xfId="202"/>
    <cellStyle name="20% - 强调文字颜色 6 3 2 2 2 2" xfId="203"/>
    <cellStyle name="20% - 强调文字颜色 5 4 2 2" xfId="204"/>
    <cellStyle name="强调文字颜色 2 2 3 2" xfId="205"/>
    <cellStyle name="20% - 强调文字颜色 2 3" xfId="206"/>
    <cellStyle name="20% - 强调文字颜色 2 3 2" xfId="207"/>
    <cellStyle name="20% - 强调文字颜色 2 3 2 2" xfId="208"/>
    <cellStyle name="20% - 强调文字颜色 5 3 3 2" xfId="209"/>
    <cellStyle name="20% - 强调文字颜色 2 3 2 2 2 2" xfId="210"/>
    <cellStyle name="20% - 强调文字颜色 2 3 2 3" xfId="211"/>
    <cellStyle name="20% - 强调文字颜色 5 4 3" xfId="212"/>
    <cellStyle name="20% - 强调文字颜色 2 3 2 3 2" xfId="213"/>
    <cellStyle name="20% - 强调文字颜色 2 3 2 4" xfId="214"/>
    <cellStyle name="60% - 强调文字颜色 1 5 2" xfId="215"/>
    <cellStyle name="20% - 强调文字颜色 2 3 2 5" xfId="216"/>
    <cellStyle name="20% - 强调文字颜色 2 3 3" xfId="217"/>
    <cellStyle name="20% - 强调文字颜色 2 3 3 2" xfId="218"/>
    <cellStyle name="40% - 强调文字颜色 5 5" xfId="219"/>
    <cellStyle name="20% - 强调文字颜色 6 3 3" xfId="220"/>
    <cellStyle name="20% - 强调文字颜色 2 3 3 2 2" xfId="221"/>
    <cellStyle name="20% - 强调文字颜色 2 3 3 3" xfId="222"/>
    <cellStyle name="20% - 强调文字颜色 2 3 4" xfId="223"/>
    <cellStyle name="20% - 强调文字颜色 2 3 4 2" xfId="224"/>
    <cellStyle name="20% - 强调文字颜色 2 3 5" xfId="225"/>
    <cellStyle name="20% - 强调文字颜色 2 4" xfId="226"/>
    <cellStyle name="20% - 强调文字颜色 2 4 3" xfId="227"/>
    <cellStyle name="20% - 强调文字颜色 2 5" xfId="228"/>
    <cellStyle name="20% - 强调文字颜色 2 5 2" xfId="229"/>
    <cellStyle name="20% - 强调文字颜色 2 5 2 2" xfId="230"/>
    <cellStyle name="20% - 强调文字颜色 2 5 3" xfId="231"/>
    <cellStyle name="常规 3 2 5" xfId="232"/>
    <cellStyle name="20% - 强调文字颜色 3 2" xfId="233"/>
    <cellStyle name="40% - 强调文字颜色 3 3 2 5" xfId="234"/>
    <cellStyle name="20% - 强调文字颜色 3 2 2" xfId="235"/>
    <cellStyle name="20% - 强调文字颜色 3 2 2 2" xfId="236"/>
    <cellStyle name="20% - 强调文字颜色 3 2 2 2 2" xfId="237"/>
    <cellStyle name="20% - 强调文字颜色 3 2 2 3" xfId="238"/>
    <cellStyle name="20% - 强调文字颜色 3 2 3" xfId="239"/>
    <cellStyle name="汇总 5" xfId="240"/>
    <cellStyle name="20% - 强调文字颜色 3 2 3 2" xfId="241"/>
    <cellStyle name="20% - 强调文字颜色 3 2 4" xfId="242"/>
    <cellStyle name="20% - 强调文字颜色 3 2 5" xfId="243"/>
    <cellStyle name="好 3 3" xfId="244"/>
    <cellStyle name="40% - 强调文字颜色 6 2" xfId="245"/>
    <cellStyle name="20% - 强调文字颜色 3 3 2 2" xfId="246"/>
    <cellStyle name="好 3 3 2" xfId="247"/>
    <cellStyle name="40% - 强调文字颜色 6 2 2" xfId="248"/>
    <cellStyle name="20% - 强调文字颜色 3 3 2 2 2" xfId="249"/>
    <cellStyle name="好 3 3 2 2" xfId="250"/>
    <cellStyle name="常规 5 6" xfId="251"/>
    <cellStyle name="40% - 强调文字颜色 6 2 2 2" xfId="252"/>
    <cellStyle name="20% - 强调文字颜色 3 3 2 2 2 2" xfId="253"/>
    <cellStyle name="好 3 3 3" xfId="254"/>
    <cellStyle name="40% - 强调文字颜色 6 2 3" xfId="255"/>
    <cellStyle name="20% - 强调文字颜色 3 3 2 2 3" xfId="256"/>
    <cellStyle name="好 3 4" xfId="257"/>
    <cellStyle name="40% - 强调文字颜色 6 3" xfId="258"/>
    <cellStyle name="20% - 强调文字颜色 3 3 2 3" xfId="259"/>
    <cellStyle name="好 3 4 2" xfId="260"/>
    <cellStyle name="40% - 强调文字颜色 6 3 2" xfId="261"/>
    <cellStyle name="解释性文本 3" xfId="262"/>
    <cellStyle name="40% - 强调文字颜色 2 3 2 4" xfId="263"/>
    <cellStyle name="20% - 强调文字颜色 3 3 2 3 2" xfId="264"/>
    <cellStyle name="好 3 5" xfId="265"/>
    <cellStyle name="60% - 强调文字颜色 4 2 2" xfId="266"/>
    <cellStyle name="40% - 强调文字颜色 6 4" xfId="267"/>
    <cellStyle name="适中 2 4" xfId="268"/>
    <cellStyle name="20% - 强调文字颜色 6 4 2" xfId="269"/>
    <cellStyle name="20% - 强调文字颜色 3 3 2 4" xfId="270"/>
    <cellStyle name="20% - 强调文字颜色 3 3 3" xfId="271"/>
    <cellStyle name="20% - 强调文字颜色 3 3 3 2" xfId="272"/>
    <cellStyle name="20% - 强调文字颜色 3 3 3 2 2" xfId="273"/>
    <cellStyle name="20% - 强调文字颜色 3 3 3 3" xfId="274"/>
    <cellStyle name="20% - 强调文字颜色 3 3 4" xfId="275"/>
    <cellStyle name="20% - 强调文字颜色 4 2 2 2" xfId="276"/>
    <cellStyle name="20% - 强调文字颜色 3 3 4 2" xfId="277"/>
    <cellStyle name="20% - 强调文字颜色 4 2 2 2 2" xfId="278"/>
    <cellStyle name="20% - 强调文字颜色 3 3 5" xfId="279"/>
    <cellStyle name="20% - 强调文字颜色 4 2 2 3" xfId="280"/>
    <cellStyle name="40% - 强调文字颜色 1 3 4 2" xfId="281"/>
    <cellStyle name="20% - 强调文字颜色 3 3 6" xfId="282"/>
    <cellStyle name="60% - 强调文字颜色 1 2" xfId="283"/>
    <cellStyle name="20% - 强调文字颜色 3 4" xfId="284"/>
    <cellStyle name="60% - 强调文字颜色 1 2 2" xfId="285"/>
    <cellStyle name="20% - 强调文字颜色 3 4 2" xfId="286"/>
    <cellStyle name="60% - 强调文字颜色 1 2 2 2" xfId="287"/>
    <cellStyle name="20% - 强调文字颜色 3 4 2 2" xfId="288"/>
    <cellStyle name="60% - 强调文字颜色 1 2 3" xfId="289"/>
    <cellStyle name="20% - 强调文字颜色 3 4 3" xfId="290"/>
    <cellStyle name="60% - 强调文字颜色 1 3" xfId="291"/>
    <cellStyle name="20% - 强调文字颜色 3 5" xfId="292"/>
    <cellStyle name="60% - 强调文字颜色 1 3 2" xfId="293"/>
    <cellStyle name="20% - 强调文字颜色 3 5 2" xfId="294"/>
    <cellStyle name="60% - 强调文字颜色 1 4 3" xfId="295"/>
    <cellStyle name="60% - 强调文字颜色 1 3 2 2" xfId="296"/>
    <cellStyle name="20% - 强调文字颜色 3 5 2 2" xfId="297"/>
    <cellStyle name="60% - 强调文字颜色 1 3 3" xfId="298"/>
    <cellStyle name="20% - 强调文字颜色 3 5 3" xfId="299"/>
    <cellStyle name="好 3 2 2 3" xfId="300"/>
    <cellStyle name="20% - 强调文字颜色 4 2" xfId="301"/>
    <cellStyle name="20% - 强调文字颜色 4 2 2" xfId="302"/>
    <cellStyle name="20% - 强调文字颜色 4 2 3" xfId="303"/>
    <cellStyle name="输入 4 2 2" xfId="304"/>
    <cellStyle name="60% - 强调文字颜色 1 2 4" xfId="305"/>
    <cellStyle name="20% - 强调文字颜色 4 2 3 2" xfId="306"/>
    <cellStyle name="强调文字颜色 4 3 3 2 2" xfId="307"/>
    <cellStyle name="强调文字颜色 4 3 2 5" xfId="308"/>
    <cellStyle name="40% - 强调文字颜色 5 3 2 2 2 2" xfId="309"/>
    <cellStyle name="20% - 强调文字颜色 4 2 4" xfId="310"/>
    <cellStyle name="20% - 强调文字颜色 4 2 5" xfId="311"/>
    <cellStyle name="20% - 强调文字颜色 4 3" xfId="312"/>
    <cellStyle name="强调文字颜色 4 3 3 3" xfId="313"/>
    <cellStyle name="40% - 强调文字颜色 5 3 2 2 3" xfId="314"/>
    <cellStyle name="20% - 强调文字颜色 4 3 2" xfId="315"/>
    <cellStyle name="20% - 强调文字颜色 4 3 2 2" xfId="316"/>
    <cellStyle name="20% - 强调文字颜色 4 3 4" xfId="317"/>
    <cellStyle name="20% - 强调文字颜色 4 3 2 2 2" xfId="318"/>
    <cellStyle name="20% - 强调文字颜色 4 3 4 2" xfId="319"/>
    <cellStyle name="适中 3 6" xfId="320"/>
    <cellStyle name="20% - 强调文字颜色 4 3 2 2 2 2" xfId="321"/>
    <cellStyle name="20% - 强调文字颜色 4 3 2 3" xfId="322"/>
    <cellStyle name="20% - 强调文字颜色 4 3 5" xfId="323"/>
    <cellStyle name="20% - 强调文字颜色 4 3 2 3 2" xfId="324"/>
    <cellStyle name="20% - 强调文字颜色 4 3 2 4" xfId="325"/>
    <cellStyle name="20% - 强调文字颜色 4 3 6" xfId="326"/>
    <cellStyle name="40% - 强调文字颜色 1 3 2 2 2 2" xfId="327"/>
    <cellStyle name="20% - 强调文字颜色 4 3 2 5" xfId="328"/>
    <cellStyle name="20% - 强调文字颜色 4 3 3" xfId="329"/>
    <cellStyle name="输入 5 2 2" xfId="330"/>
    <cellStyle name="60% - 强调文字颜色 2 2 4" xfId="331"/>
    <cellStyle name="20% - 强调文字颜色 4 3 3 2" xfId="332"/>
    <cellStyle name="20% - 强调文字颜色 4 3 3 2 2" xfId="333"/>
    <cellStyle name="60% - 强调文字颜色 2 2 5" xfId="334"/>
    <cellStyle name="20% - 强调文字颜色 4 3 3 3" xfId="335"/>
    <cellStyle name="60% - 强调文字颜色 2 2" xfId="336"/>
    <cellStyle name="20% - 强调文字颜色 4 4" xfId="337"/>
    <cellStyle name="60% - 强调文字颜色 2 2 3" xfId="338"/>
    <cellStyle name="20% - 强调文字颜色 4 4 3" xfId="339"/>
    <cellStyle name="20% - 强调文字颜色 4 5 2" xfId="340"/>
    <cellStyle name="20% - 强调文字颜色 4 5 2 2" xfId="341"/>
    <cellStyle name="20% - 强调文字颜色 6 3 4" xfId="342"/>
    <cellStyle name="20% - 强调文字颜色 4 5 3" xfId="343"/>
    <cellStyle name="20% - 强调文字颜色 5 2" xfId="344"/>
    <cellStyle name="20% - 强调文字颜色 5 2 2" xfId="345"/>
    <cellStyle name="20% - 强调文字颜色 5 2 2 2" xfId="346"/>
    <cellStyle name="20% - 强调文字颜色 5 3 2 3" xfId="347"/>
    <cellStyle name="20% - 强调文字颜色 5 2 2 2 2" xfId="348"/>
    <cellStyle name="20% - 强调文字颜色 5 2 2 3" xfId="349"/>
    <cellStyle name="20% - 强调文字颜色 5 2 3" xfId="350"/>
    <cellStyle name="20% - 强调文字颜色 5 2 3 2" xfId="351"/>
    <cellStyle name="20% - 强调文字颜色 5 2 4" xfId="352"/>
    <cellStyle name="20% - 强调文字颜色 5 2 5" xfId="353"/>
    <cellStyle name="20% - 强调文字颜色 5 3" xfId="354"/>
    <cellStyle name="20% - 强调文字颜色 5 3 2" xfId="355"/>
    <cellStyle name="20% - 强调文字颜色 5 3 2 2" xfId="356"/>
    <cellStyle name="40% - 强调文字颜色 5 4 3" xfId="357"/>
    <cellStyle name="20% - 强调文字颜色 6 3 2 3" xfId="358"/>
    <cellStyle name="20% - 强调文字颜色 5 3 2 2 2" xfId="359"/>
    <cellStyle name="20% - 强调文字颜色 6 3 2 3 2" xfId="360"/>
    <cellStyle name="20% - 强调文字颜色 5 3 2 2 2 2" xfId="361"/>
    <cellStyle name="20% - 强调文字颜色 6 3 2 4" xfId="362"/>
    <cellStyle name="20% - 强调文字颜色 5 3 2 2 3" xfId="363"/>
    <cellStyle name="40% - 强调文字颜色 5 5 3" xfId="364"/>
    <cellStyle name="20% - 强调文字颜色 6 3 3 3" xfId="365"/>
    <cellStyle name="20% - 强调文字颜色 5 3 2 3 2" xfId="366"/>
    <cellStyle name="20% - 强调文字颜色 5 3 2 4" xfId="367"/>
    <cellStyle name="20% - 强调文字颜色 5 3 2 5" xfId="368"/>
    <cellStyle name="60% - 强调文字颜色 4 2 2 3" xfId="369"/>
    <cellStyle name="40% - 强调文字颜色 6 4 3" xfId="370"/>
    <cellStyle name="20% - 强调文字颜色 5 3 3 2 2" xfId="371"/>
    <cellStyle name="20% - 强调文字颜色 5 3 3 3" xfId="372"/>
    <cellStyle name="60% - 强调文字颜色 2 2 2 2 2" xfId="373"/>
    <cellStyle name="20% - 强调文字颜色 5 3 4 2" xfId="374"/>
    <cellStyle name="20% - 强调文字颜色 5 4" xfId="375"/>
    <cellStyle name="20% - 强调文字颜色 5 4 2" xfId="376"/>
    <cellStyle name="20% - 强调文字颜色 5 5 2" xfId="377"/>
    <cellStyle name="20% - 强调文字颜色 5 5 2 2" xfId="378"/>
    <cellStyle name="20% - 强调文字颜色 5 5 3" xfId="379"/>
    <cellStyle name="60% - 强调文字颜色 1 3 2 2 2 2" xfId="380"/>
    <cellStyle name="20% - 强调文字颜色 6 2" xfId="381"/>
    <cellStyle name="40% - 强调文字颜色 4 4" xfId="382"/>
    <cellStyle name="20% - 强调文字颜色 6 2 2" xfId="383"/>
    <cellStyle name="40% - 强调文字颜色 4 4 2" xfId="384"/>
    <cellStyle name="20% - 强调文字颜色 6 2 2 2" xfId="385"/>
    <cellStyle name="40% - 强调文字颜色 4 4 2 2" xfId="386"/>
    <cellStyle name="20% - 强调文字颜色 6 2 2 2 2" xfId="387"/>
    <cellStyle name="40% - 强调文字颜色 4 4 3" xfId="388"/>
    <cellStyle name="20% - 强调文字颜色 6 2 2 3" xfId="389"/>
    <cellStyle name="40% - 强调文字颜色 4 5" xfId="390"/>
    <cellStyle name="20% - 强调文字颜色 6 2 3" xfId="391"/>
    <cellStyle name="40% - 强调文字颜色 4 5 2" xfId="392"/>
    <cellStyle name="20% - 强调文字颜色 6 2 3 2" xfId="393"/>
    <cellStyle name="20% - 强调文字颜色 6 2 4" xfId="394"/>
    <cellStyle name="20% - 强调文字颜色 6 2 5" xfId="395"/>
    <cellStyle name="40% - 强调文字颜色 6 3 2 2 2" xfId="396"/>
    <cellStyle name="20% - 强调文字颜色 6 3" xfId="397"/>
    <cellStyle name="40% - 强调文字颜色 6 3 2 2 2 2" xfId="398"/>
    <cellStyle name="好 2 5" xfId="399"/>
    <cellStyle name="40% - 强调文字颜色 5 4" xfId="400"/>
    <cellStyle name="20% - 强调文字颜色 6 3 2" xfId="401"/>
    <cellStyle name="40% - 强调文字颜色 5 4 2" xfId="402"/>
    <cellStyle name="20% - 强调文字颜色 6 3 2 2" xfId="403"/>
    <cellStyle name="40% - 强调文字颜色 3 3 2 2 2 2" xfId="404"/>
    <cellStyle name="20% - 强调文字颜色 6 3 2 2 3" xfId="405"/>
    <cellStyle name="20% - 强调文字颜色 6 3 2 5" xfId="406"/>
    <cellStyle name="40% - 强调文字颜色 5 5 2" xfId="407"/>
    <cellStyle name="20% - 强调文字颜色 6 3 3 2" xfId="408"/>
    <cellStyle name="强调文字颜色 6 3 3" xfId="409"/>
    <cellStyle name="警告文本 3 2 5" xfId="410"/>
    <cellStyle name="40% - 强调文字颜色 5 5 2 2" xfId="411"/>
    <cellStyle name="20% - 强调文字颜色 6 3 3 2 2" xfId="412"/>
    <cellStyle name="20% - 强调文字颜色 6 3 4 2" xfId="413"/>
    <cellStyle name="20% - 强调文字颜色 6 3 6" xfId="414"/>
    <cellStyle name="40% - 强调文字颜色 6 3 2 2 3" xfId="415"/>
    <cellStyle name="20% - 强调文字颜色 6 4" xfId="416"/>
    <cellStyle name="解释性文本 3 2 4" xfId="417"/>
    <cellStyle name="好 2 3 2" xfId="418"/>
    <cellStyle name="40% - 强调文字颜色 5 2 2" xfId="419"/>
    <cellStyle name="20% - 强调文字颜色 6 5" xfId="420"/>
    <cellStyle name="强调文字颜色 3 3 3" xfId="421"/>
    <cellStyle name="40% - 强调文字颜色 5 2 2 2" xfId="422"/>
    <cellStyle name="适中 3 4" xfId="423"/>
    <cellStyle name="20% - 强调文字颜色 6 5 2" xfId="424"/>
    <cellStyle name="强调文字颜色 3 3 3 2" xfId="425"/>
    <cellStyle name="40% - 强调文字颜色 5 2 2 2 2" xfId="426"/>
    <cellStyle name="适中 3 4 2" xfId="427"/>
    <cellStyle name="20% - 强调文字颜色 6 5 2 2" xfId="428"/>
    <cellStyle name="强调文字颜色 3 3 4" xfId="429"/>
    <cellStyle name="标题 4 4 2 2" xfId="430"/>
    <cellStyle name="40% - 强调文字颜色 5 2 2 3" xfId="431"/>
    <cellStyle name="40% - 强调文字颜色 4 2 2 2 2" xfId="432"/>
    <cellStyle name="适中 3 5" xfId="433"/>
    <cellStyle name="20% - 强调文字颜色 6 5 3" xfId="434"/>
    <cellStyle name="40% - 强调文字颜色 4 3 2 2" xfId="435"/>
    <cellStyle name="40% - 强调文字颜色 1 3 2 2 3" xfId="436"/>
    <cellStyle name="40% - 强调文字颜色 1 2" xfId="437"/>
    <cellStyle name="40% - 强调文字颜色 6 2 2 3" xfId="438"/>
    <cellStyle name="40% - 强调文字颜色 4 3 2 2 2" xfId="439"/>
    <cellStyle name="40% - 强调文字颜色 1 2 2" xfId="440"/>
    <cellStyle name="强调文字颜色 5 3 2 3" xfId="441"/>
    <cellStyle name="40% - 强调文字颜色 4 3 2 2 2 2" xfId="442"/>
    <cellStyle name="40% - 强调文字颜色 1 2 2 2" xfId="443"/>
    <cellStyle name="40% - 强调文字颜色 4 2 3" xfId="444"/>
    <cellStyle name="汇总 2 4" xfId="445"/>
    <cellStyle name="40% - 强调文字颜色 1 2 2 2 2" xfId="446"/>
    <cellStyle name="40% - 强调文字颜色 1 2 2 3" xfId="447"/>
    <cellStyle name="40% - 强调文字颜色 4 3 2 2 3" xfId="448"/>
    <cellStyle name="40% - 强调文字颜色 1 2 3" xfId="449"/>
    <cellStyle name="40% - 强调文字颜色 1 2 3 2" xfId="450"/>
    <cellStyle name="40% - 强调文字颜色 1 2 4" xfId="451"/>
    <cellStyle name="40% - 强调文字颜色 1 2 5" xfId="452"/>
    <cellStyle name="标题 3 5 2 2" xfId="453"/>
    <cellStyle name="40% - 强调文字颜色 4 3 2 3" xfId="454"/>
    <cellStyle name="常规 9 2" xfId="455"/>
    <cellStyle name="40% - 强调文字颜色 1 3" xfId="456"/>
    <cellStyle name="40% - 强调文字颜色 4 3 2 3 2" xfId="457"/>
    <cellStyle name="常规 9 2 2" xfId="458"/>
    <cellStyle name="40% - 强调文字颜色 1 3 2" xfId="459"/>
    <cellStyle name="40% - 强调文字颜色 1 3 2 2" xfId="460"/>
    <cellStyle name="40% - 强调文字颜色 1 3 2 2 2" xfId="461"/>
    <cellStyle name="40% - 强调文字颜色 1 3 3" xfId="462"/>
    <cellStyle name="40% - 强调文字颜色 1 3 3 2" xfId="463"/>
    <cellStyle name="40% - 强调文字颜色 1 3 3 2 2" xfId="464"/>
    <cellStyle name="40% - 强调文字颜色 1 3 4" xfId="465"/>
    <cellStyle name="40% - 强调文字颜色 1 3 6" xfId="466"/>
    <cellStyle name="常规 9 3" xfId="467"/>
    <cellStyle name="40% - 强调文字颜色 1 4" xfId="468"/>
    <cellStyle name="60% - 强调文字颜色 1 3 2 3 2" xfId="469"/>
    <cellStyle name="40% - 强调文字颜色 4 3 2 4" xfId="470"/>
    <cellStyle name="40% - 强调文字颜色 1 4 2" xfId="471"/>
    <cellStyle name="40% - 强调文字颜色 1 4 2 2" xfId="472"/>
    <cellStyle name="40% - 强调文字颜色 6 3 3 2 2" xfId="473"/>
    <cellStyle name="40% - 强调文字颜色 1 4 3" xfId="474"/>
    <cellStyle name="40% - 强调文字颜色 4 3 2 5" xfId="475"/>
    <cellStyle name="40% - 强调文字颜色 1 5" xfId="476"/>
    <cellStyle name="40% - 强调文字颜色 1 5 2" xfId="477"/>
    <cellStyle name="40% - 强调文字颜色 1 5 2 2" xfId="478"/>
    <cellStyle name="40% - 强调文字颜色 2 3 2 2" xfId="479"/>
    <cellStyle name="40% - 强调文字颜色 1 5 3" xfId="480"/>
    <cellStyle name="40% - 强调文字颜色 6 3 2 3 2" xfId="481"/>
    <cellStyle name="40% - 强调文字颜色 2 2 2 2" xfId="482"/>
    <cellStyle name="常规 2 4 3" xfId="483"/>
    <cellStyle name="40% - 强调文字颜色 2 2 2 2 2" xfId="484"/>
    <cellStyle name="标题 1 4 2 2" xfId="485"/>
    <cellStyle name="40% - 强调文字颜色 2 2 2 3" xfId="486"/>
    <cellStyle name="40% - 强调文字颜色 6 3 2 4" xfId="487"/>
    <cellStyle name="40% - 强调文字颜色 2 2 3" xfId="488"/>
    <cellStyle name="40% - 强调文字颜色 2 2 3 2" xfId="489"/>
    <cellStyle name="40% - 强调文字颜色 6 3 3 3" xfId="490"/>
    <cellStyle name="40% - 强调文字颜色 2 3 2" xfId="491"/>
    <cellStyle name="40% - 强调文字颜色 2 3 2 2 2" xfId="492"/>
    <cellStyle name="注释 3 3" xfId="493"/>
    <cellStyle name="60% - 强调文字颜色 4 2 5" xfId="494"/>
    <cellStyle name="60% - 强调文字颜色 2 3 3 3" xfId="495"/>
    <cellStyle name="40% - 强调文字颜色 2 3 2 2 2 2" xfId="496"/>
    <cellStyle name="40% - 强调文字颜色 2 3 2 2 3" xfId="497"/>
    <cellStyle name="解释性文本 2" xfId="498"/>
    <cellStyle name="标题 1 5 2 2" xfId="499"/>
    <cellStyle name="40% - 强调文字颜色 2 3 2 3" xfId="500"/>
    <cellStyle name="40% - 强调文字颜色 6 3 3" xfId="501"/>
    <cellStyle name="解释性文本 4" xfId="502"/>
    <cellStyle name="40% - 强调文字颜色 2 3 2 5" xfId="503"/>
    <cellStyle name="40% - 强调文字颜色 2 3 3" xfId="504"/>
    <cellStyle name="40% - 强调文字颜色 2 3 3 2" xfId="505"/>
    <cellStyle name="40% - 强调文字颜色 2 3 3 2 2" xfId="506"/>
    <cellStyle name="40% - 强调文字颜色 2 3 3 3" xfId="507"/>
    <cellStyle name="40% - 强调文字颜色 2 3 4 2" xfId="508"/>
    <cellStyle name="40% - 强调文字颜色 2 3 5" xfId="509"/>
    <cellStyle name="40% - 强调文字颜色 2 3 6" xfId="510"/>
    <cellStyle name="40% - 强调文字颜色 2 4 2" xfId="511"/>
    <cellStyle name="40% - 强调文字颜色 2 4 3" xfId="512"/>
    <cellStyle name="标题 4 3 2 2 2 2" xfId="513"/>
    <cellStyle name="40% - 强调文字颜色 2 5" xfId="514"/>
    <cellStyle name="40% - 强调文字颜色 2 5 2" xfId="515"/>
    <cellStyle name="40% - 强调文字颜色 3 2 2 2 2" xfId="516"/>
    <cellStyle name="40% - 强调文字颜色 3 2 5" xfId="517"/>
    <cellStyle name="标题 2 4 2 2" xfId="518"/>
    <cellStyle name="40% - 强调文字颜色 3 2 2 3" xfId="519"/>
    <cellStyle name="40% - 强调文字颜色 3 3 4" xfId="520"/>
    <cellStyle name="40% - 强调文字颜色 3 2 3 2" xfId="521"/>
    <cellStyle name="40% - 强调文字颜色 4 2 4" xfId="522"/>
    <cellStyle name="40% - 强调文字颜色 3 3 2 2" xfId="523"/>
    <cellStyle name="40% - 强调文字颜色 3 3 2 2 2" xfId="524"/>
    <cellStyle name="40% - 强调文字颜色 3 3 2 2 3" xfId="525"/>
    <cellStyle name="40% - 强调文字颜色 4 2 5" xfId="526"/>
    <cellStyle name="标题 2 5 2 2" xfId="527"/>
    <cellStyle name="40% - 强调文字颜色 3 3 2 3" xfId="528"/>
    <cellStyle name="40% - 强调文字颜色 6 2 5" xfId="529"/>
    <cellStyle name="40% - 强调文字颜色 3 3 2 3 2" xfId="530"/>
    <cellStyle name="40% - 强调文字颜色 3 3 2 4" xfId="531"/>
    <cellStyle name="40% - 强调文字颜色 3 3 4 2" xfId="532"/>
    <cellStyle name="40% - 强调文字颜色 3 3 5" xfId="533"/>
    <cellStyle name="40% - 强调文字颜色 3 3 6" xfId="534"/>
    <cellStyle name="40% - 强调文字颜色 3 4 2" xfId="535"/>
    <cellStyle name="40% - 强调文字颜色 5 2 4" xfId="536"/>
    <cellStyle name="40% - 强调文字颜色 3 4 2 2" xfId="537"/>
    <cellStyle name="40% - 强调文字颜色 3 4 3" xfId="538"/>
    <cellStyle name="40% - 强调文字颜色 3 5 2" xfId="539"/>
    <cellStyle name="40% - 强调文字颜色 6 2 4" xfId="540"/>
    <cellStyle name="40% - 强调文字颜色 3 5 2 2" xfId="541"/>
    <cellStyle name="40% - 强调文字颜色 4 2 2" xfId="542"/>
    <cellStyle name="40% - 强调文字颜色 4 2 2 2" xfId="543"/>
    <cellStyle name="标题 3 4 2 2" xfId="544"/>
    <cellStyle name="40% - 强调文字颜色 4 2 2 3" xfId="545"/>
    <cellStyle name="40% - 强调文字颜色 4 3" xfId="546"/>
    <cellStyle name="40% - 强调文字颜色 4 5 2 2" xfId="547"/>
    <cellStyle name="40% - 强调文字颜色 4 5 3" xfId="548"/>
    <cellStyle name="解释性文本 3 2 5" xfId="549"/>
    <cellStyle name="40% - 强调文字颜色 5 2 3" xfId="550"/>
    <cellStyle name="强调文字颜色 3 4 3" xfId="551"/>
    <cellStyle name="常规 3 2 2 4" xfId="552"/>
    <cellStyle name="40% - 强调文字颜色 5 2 3 2" xfId="553"/>
    <cellStyle name="40% - 强调文字颜色 5 2 5" xfId="554"/>
    <cellStyle name="好 2 4" xfId="555"/>
    <cellStyle name="40% - 强调文字颜色 5 3" xfId="556"/>
    <cellStyle name="40% - 强调文字颜色 5 3 2" xfId="557"/>
    <cellStyle name="强调文字颜色 4 3 3" xfId="558"/>
    <cellStyle name="40% - 强调文字颜色 5 3 2 2" xfId="559"/>
    <cellStyle name="40% - 强调文字颜色 5 3 6" xfId="560"/>
    <cellStyle name="强调文字颜色 4 3 3 2" xfId="561"/>
    <cellStyle name="40% - 强调文字颜色 5 3 2 2 2" xfId="562"/>
    <cellStyle name="强调文字颜色 4 3 4" xfId="563"/>
    <cellStyle name="标题 4 5 2 2" xfId="564"/>
    <cellStyle name="40% - 强调文字颜色 5 3 2 3" xfId="565"/>
    <cellStyle name="强调文字颜色 4 3 4 2" xfId="566"/>
    <cellStyle name="40% - 强调文字颜色 5 3 2 3 2" xfId="567"/>
    <cellStyle name="强调文字颜色 4 3 5" xfId="568"/>
    <cellStyle name="40% - 强调文字颜色 5 3 2 4" xfId="569"/>
    <cellStyle name="40% - 强调文字颜色 5 3 3" xfId="570"/>
    <cellStyle name="40% - 强调文字颜色 6 3 6" xfId="571"/>
    <cellStyle name="40% - 强调文字颜色 5 3 3 2 2" xfId="572"/>
    <cellStyle name="40% - 强调文字颜色 5 3 3 3" xfId="573"/>
    <cellStyle name="40% - 强调文字颜色 5 3 4" xfId="574"/>
    <cellStyle name="强调文字颜色 4 5 3" xfId="575"/>
    <cellStyle name="40% - 强调文字颜色 5 3 4 2" xfId="576"/>
    <cellStyle name="40% - 强调文字颜色 5 3 5" xfId="577"/>
    <cellStyle name="40% - 强调文字颜色 6 2 2 2 2" xfId="578"/>
    <cellStyle name="常规 6 6" xfId="579"/>
    <cellStyle name="常规 4 2 2 4" xfId="580"/>
    <cellStyle name="40% - 强调文字颜色 6 2 3 2" xfId="581"/>
    <cellStyle name="40% - 强调文字颜色 6 3 2 2" xfId="582"/>
    <cellStyle name="40% - 强调文字颜色 6 3 3 2" xfId="583"/>
    <cellStyle name="40% - 强调文字颜色 6 3 4" xfId="584"/>
    <cellStyle name="40% - 强调文字颜色 6 3 4 2" xfId="585"/>
    <cellStyle name="40% - 强调文字颜色 6 3 5" xfId="586"/>
    <cellStyle name="60% - 强调文字颜色 4 2 2 2 2" xfId="587"/>
    <cellStyle name="40% - 强调文字颜色 6 4 2 2" xfId="588"/>
    <cellStyle name="60% - 强调文字颜色 4 2 3 2" xfId="589"/>
    <cellStyle name="40% - 强调文字颜色 6 5 2" xfId="590"/>
    <cellStyle name="40% - 强调文字颜色 6 5 2 2" xfId="591"/>
    <cellStyle name="40% - 强调文字颜色 6 5 3" xfId="592"/>
    <cellStyle name="60% - 强调文字颜色 1 2 2 2 2" xfId="593"/>
    <cellStyle name="60% - 强调文字颜色 1 2 2 3" xfId="594"/>
    <cellStyle name="60% - 强调文字颜色 1 2 3 2" xfId="595"/>
    <cellStyle name="60% - 强调文字颜色 1 2 5" xfId="596"/>
    <cellStyle name="常规 4 2 4 2" xfId="597"/>
    <cellStyle name="60% - 强调文字颜色 1 3 2 2 3" xfId="598"/>
    <cellStyle name="60% - 强调文字颜色 1 3 2 3" xfId="599"/>
    <cellStyle name="60% - 强调文字颜色 1 3 2 4" xfId="600"/>
    <cellStyle name="60% - 强调文字颜色 1 3 2 5" xfId="601"/>
    <cellStyle name="60% - 强调文字颜色 1 5 3" xfId="602"/>
    <cellStyle name="60% - 强调文字颜色 1 3 3 2" xfId="603"/>
    <cellStyle name="60% - 强调文字颜色 1 3 3 2 2" xfId="604"/>
    <cellStyle name="60% - 强调文字颜色 1 3 3 3" xfId="605"/>
    <cellStyle name="60% - 强调文字颜色 1 3 4" xfId="606"/>
    <cellStyle name="60% - 强调文字颜色 1 3 4 2" xfId="607"/>
    <cellStyle name="60% - 强调文字颜色 1 3 6" xfId="608"/>
    <cellStyle name="60% - 强调文字颜色 1 4 2" xfId="609"/>
    <cellStyle name="60% - 强调文字颜色 1 5" xfId="610"/>
    <cellStyle name="60% - 强调文字颜色 1 5 2 2" xfId="611"/>
    <cellStyle name="60% - 强调文字颜色 3 2 4" xfId="612"/>
    <cellStyle name="60% - 强调文字颜色 2 2 3 2" xfId="613"/>
    <cellStyle name="注释 2" xfId="614"/>
    <cellStyle name="60% - 强调文字颜色 2 3 2" xfId="615"/>
    <cellStyle name="注释 2 2" xfId="616"/>
    <cellStyle name="60% - 强调文字颜色 2 3 2 2" xfId="617"/>
    <cellStyle name="注释 2 2 2" xfId="618"/>
    <cellStyle name="60% - 强调文字颜色 2 3 2 2 2" xfId="619"/>
    <cellStyle name="注释 2 2 2 2" xfId="620"/>
    <cellStyle name="60% - 强调文字颜色 2 3 2 2 2 2" xfId="621"/>
    <cellStyle name="注释 2 2 3" xfId="622"/>
    <cellStyle name="60% - 强调文字颜色 2 3 2 2 3" xfId="623"/>
    <cellStyle name="注释 2 3" xfId="624"/>
    <cellStyle name="60% - 强调文字颜色 2 3 2 3" xfId="625"/>
    <cellStyle name="注释 2 3 2" xfId="626"/>
    <cellStyle name="60% - 强调文字颜色 2 3 2 3 2" xfId="627"/>
    <cellStyle name="注释 2 4" xfId="628"/>
    <cellStyle name="60% - 强调文字颜色 2 3 2 4" xfId="629"/>
    <cellStyle name="注释 2 5" xfId="630"/>
    <cellStyle name="60% - 强调文字颜色 2 3 2 5" xfId="631"/>
    <cellStyle name="注释 3" xfId="632"/>
    <cellStyle name="60% - 强调文字颜色 2 3 3" xfId="633"/>
    <cellStyle name="注释 3 2" xfId="634"/>
    <cellStyle name="60% - 强调文字颜色 4 2 4" xfId="635"/>
    <cellStyle name="60% - 强调文字颜色 2 3 3 2" xfId="636"/>
    <cellStyle name="注释 3 2 2" xfId="637"/>
    <cellStyle name="60% - 强调文字颜色 2 3 3 2 2" xfId="638"/>
    <cellStyle name="注释 4" xfId="639"/>
    <cellStyle name="60% - 强调文字颜色 2 3 4" xfId="640"/>
    <cellStyle name="注释 4 2" xfId="641"/>
    <cellStyle name="检查单元格 2 2 3" xfId="642"/>
    <cellStyle name="60% - 强调文字颜色 4 3 4" xfId="643"/>
    <cellStyle name="60% - 强调文字颜色 2 3 4 2" xfId="644"/>
    <cellStyle name="注释 5" xfId="645"/>
    <cellStyle name="60% - 强调文字颜色 2 3 5" xfId="646"/>
    <cellStyle name="60% - 强调文字颜色 2 3 6" xfId="647"/>
    <cellStyle name="60% - 强调文字颜色 2 4" xfId="648"/>
    <cellStyle name="60% - 强调文字颜色 2 4 2" xfId="649"/>
    <cellStyle name="60% - 强调文字颜色 2 4 2 2" xfId="650"/>
    <cellStyle name="60% - 强调文字颜色 2 4 3" xfId="651"/>
    <cellStyle name="60% - 强调文字颜色 2 5" xfId="652"/>
    <cellStyle name="60% - 强调文字颜色 2 5 2" xfId="653"/>
    <cellStyle name="60% - 强调文字颜色 2 5 2 2" xfId="654"/>
    <cellStyle name="60% - 强调文字颜色 2 5 3" xfId="655"/>
    <cellStyle name="60% - 强调文字颜色 3 2" xfId="656"/>
    <cellStyle name="60% - 强调文字颜色 3 2 2" xfId="657"/>
    <cellStyle name="60% - 强调文字颜色 3 2 2 2" xfId="658"/>
    <cellStyle name="60% - 强调文字颜色 3 2 2 2 2" xfId="659"/>
    <cellStyle name="60% - 强调文字颜色 3 2 2 3" xfId="660"/>
    <cellStyle name="60% - 强调文字颜色 3 2 3" xfId="661"/>
    <cellStyle name="60% - 强调文字颜色 3 2 3 2" xfId="662"/>
    <cellStyle name="60% - 强调文字颜色 3 2 5" xfId="663"/>
    <cellStyle name="60% - 强调文字颜色 3 3 2" xfId="664"/>
    <cellStyle name="60% - 强调文字颜色 3 3 2 2" xfId="665"/>
    <cellStyle name="60% - 强调文字颜色 3 3 2 2 2" xfId="666"/>
    <cellStyle name="常规 2 5" xfId="667"/>
    <cellStyle name="60% - 强调文字颜色 3 3 2 2 2 2" xfId="668"/>
    <cellStyle name="60% - 强调文字颜色 3 3 2 2 3" xfId="669"/>
    <cellStyle name="60% - 强调文字颜色 3 3 2 3" xfId="670"/>
    <cellStyle name="常规_个人申请_2" xfId="671"/>
    <cellStyle name="60% - 强调文字颜色 3 3 2 3 2" xfId="672"/>
    <cellStyle name="60% - 强调文字颜色 3 3 2 4" xfId="673"/>
    <cellStyle name="60% - 强调文字颜色 3 3 2 5" xfId="674"/>
    <cellStyle name="60% - 强调文字颜色 3 3 3" xfId="675"/>
    <cellStyle name="60% - 强调文字颜色 3 3 3 2" xfId="676"/>
    <cellStyle name="60% - 强调文字颜色 3 3 3 2 2" xfId="677"/>
    <cellStyle name="60% - 强调文字颜色 3 3 3 3" xfId="678"/>
    <cellStyle name="60% - 强调文字颜色 3 3 4" xfId="679"/>
    <cellStyle name="60% - 强调文字颜色 3 3 4 2" xfId="680"/>
    <cellStyle name="60% - 强调文字颜色 3 3 5" xfId="681"/>
    <cellStyle name="60% - 强调文字颜色 3 3 6" xfId="682"/>
    <cellStyle name="60% - 强调文字颜色 3 4" xfId="683"/>
    <cellStyle name="60% - 强调文字颜色 3 4 2" xfId="684"/>
    <cellStyle name="60% - 强调文字颜色 3 4 2 2" xfId="685"/>
    <cellStyle name="60% - 强调文字颜色 3 4 3" xfId="686"/>
    <cellStyle name="60% - 强调文字颜色 3 5" xfId="687"/>
    <cellStyle name="60% - 强调文字颜色 3 5 2" xfId="688"/>
    <cellStyle name="60% - 强调文字颜色 3 5 2 2" xfId="689"/>
    <cellStyle name="60% - 强调文字颜色 3 5 3" xfId="690"/>
    <cellStyle name="60% - 强调文字颜色 4 2" xfId="691"/>
    <cellStyle name="60% - 强调文字颜色 4 3" xfId="692"/>
    <cellStyle name="60% - 强调文字颜色 4 3 2" xfId="693"/>
    <cellStyle name="60% - 强调文字颜色 4 3 2 2" xfId="694"/>
    <cellStyle name="60% - 强调文字颜色 4 3 2 2 2" xfId="695"/>
    <cellStyle name="60% - 强调文字颜色 4 3 2 2 2 2" xfId="696"/>
    <cellStyle name="60% - 强调文字颜色 4 3 2 2 3" xfId="697"/>
    <cellStyle name="常规 5 2 2 2 2" xfId="698"/>
    <cellStyle name="60% - 强调文字颜色 4 3 2 3" xfId="699"/>
    <cellStyle name="60% - 强调文字颜色 4 3 2 3 2" xfId="700"/>
    <cellStyle name="60% - 强调文字颜色 4 3 2 4" xfId="701"/>
    <cellStyle name="适中 2 2" xfId="702"/>
    <cellStyle name="60% - 强调文字颜色 4 3 2 5" xfId="703"/>
    <cellStyle name="检查单元格 2 2 2" xfId="704"/>
    <cellStyle name="60% - 强调文字颜色 4 3 3" xfId="705"/>
    <cellStyle name="检查单元格 2 2 2 2" xfId="706"/>
    <cellStyle name="60% - 强调文字颜色 4 3 3 2" xfId="707"/>
    <cellStyle name="标题 8" xfId="708"/>
    <cellStyle name="60% - 强调文字颜色 4 3 3 2 2" xfId="709"/>
    <cellStyle name="60% - 强调文字颜色 4 3 3 3" xfId="710"/>
    <cellStyle name="注释 4 2 2" xfId="711"/>
    <cellStyle name="60% - 强调文字颜色 4 3 4 2" xfId="712"/>
    <cellStyle name="注释 4 3" xfId="713"/>
    <cellStyle name="60% - 强调文字颜色 4 3 5" xfId="714"/>
    <cellStyle name="60% - 强调文字颜色 4 3 6" xfId="715"/>
    <cellStyle name="60% - 强调文字颜色 4 4" xfId="716"/>
    <cellStyle name="60% - 强调文字颜色 4 4 2" xfId="717"/>
    <cellStyle name="60% - 强调文字颜色 4 4 2 2" xfId="718"/>
    <cellStyle name="检查单元格 2 3 2" xfId="719"/>
    <cellStyle name="60% - 强调文字颜色 4 4 3" xfId="720"/>
    <cellStyle name="60% - 强调文字颜色 4 5" xfId="721"/>
    <cellStyle name="60% - 强调文字颜色 4 5 2" xfId="722"/>
    <cellStyle name="60% - 强调文字颜色 4 5 2 2" xfId="723"/>
    <cellStyle name="60% - 强调文字颜色 4 5 3" xfId="724"/>
    <cellStyle name="强调文字颜色 6 3 2 4" xfId="725"/>
    <cellStyle name="60% - 强调文字颜色 5 2" xfId="726"/>
    <cellStyle name="60% - 强调文字颜色 5 2 2" xfId="727"/>
    <cellStyle name="60% - 强调文字颜色 5 2 2 2" xfId="728"/>
    <cellStyle name="60% - 强调文字颜色 5 2 2 2 2" xfId="729"/>
    <cellStyle name="适中 2" xfId="730"/>
    <cellStyle name="60% - 强调文字颜色 5 2 2 3" xfId="731"/>
    <cellStyle name="60% - 强调文字颜色 5 2 3" xfId="732"/>
    <cellStyle name="60% - 强调文字颜色 5 2 3 2" xfId="733"/>
    <cellStyle name="60% - 强调文字颜色 5 2 4" xfId="734"/>
    <cellStyle name="解释性文本 2 2 2" xfId="735"/>
    <cellStyle name="60% - 强调文字颜色 5 2 5" xfId="736"/>
    <cellStyle name="强调文字颜色 6 3 2 5" xfId="737"/>
    <cellStyle name="60% - 强调文字颜色 5 3" xfId="738"/>
    <cellStyle name="60% - 强调文字颜色 5 3 2" xfId="739"/>
    <cellStyle name="60% - 强调文字颜色 5 3 2 2" xfId="740"/>
    <cellStyle name="60% - 强调文字颜色 5 3 2 2 2" xfId="741"/>
    <cellStyle name="60% - 强调文字颜色 5 3 2 2 2 2" xfId="742"/>
    <cellStyle name="60% - 强调文字颜色 5 3 2 2 3" xfId="743"/>
    <cellStyle name="60% - 强调文字颜色 5 3 2 3" xfId="744"/>
    <cellStyle name="60% - 强调文字颜色 5 3 2 5" xfId="745"/>
    <cellStyle name="60% - 强调文字颜色 5 3 2 3 2" xfId="746"/>
    <cellStyle name="60% - 强调文字颜色 5 3 2 4" xfId="747"/>
    <cellStyle name="检查单元格 3 2 2" xfId="748"/>
    <cellStyle name="60% - 强调文字颜色 5 3 3" xfId="749"/>
    <cellStyle name="检查单元格 3 2 2 2" xfId="750"/>
    <cellStyle name="60% - 强调文字颜色 5 3 3 2" xfId="751"/>
    <cellStyle name="检查单元格 3 2 2 2 2" xfId="752"/>
    <cellStyle name="60% - 强调文字颜色 5 3 3 2 2" xfId="753"/>
    <cellStyle name="检查单元格 3 2 2 3" xfId="754"/>
    <cellStyle name="60% - 强调文字颜色 5 3 3 3" xfId="755"/>
    <cellStyle name="检查单元格 3 2 3" xfId="756"/>
    <cellStyle name="60% - 强调文字颜色 5 3 4" xfId="757"/>
    <cellStyle name="检查单元格 3 2 3 2" xfId="758"/>
    <cellStyle name="60% - 强调文字颜色 5 3 4 2" xfId="759"/>
    <cellStyle name="链接单元格 3 2 2 2 2" xfId="760"/>
    <cellStyle name="解释性文本 2 3 2" xfId="761"/>
    <cellStyle name="检查单元格 3 2 4" xfId="762"/>
    <cellStyle name="60% - 强调文字颜色 5 3 5" xfId="763"/>
    <cellStyle name="检查单元格 3 2 5" xfId="764"/>
    <cellStyle name="60% - 强调文字颜色 5 3 6" xfId="765"/>
    <cellStyle name="60% - 强调文字颜色 5 4" xfId="766"/>
    <cellStyle name="标题 3 3 2 5" xfId="767"/>
    <cellStyle name="60% - 强调文字颜色 5 4 2" xfId="768"/>
    <cellStyle name="60% - 强调文字颜色 5 4 2 2" xfId="769"/>
    <cellStyle name="检查单元格 3 3 2" xfId="770"/>
    <cellStyle name="60% - 强调文字颜色 5 4 3" xfId="771"/>
    <cellStyle name="60% - 强调文字颜色 5 5" xfId="772"/>
    <cellStyle name="60% - 强调文字颜色 5 5 2" xfId="773"/>
    <cellStyle name="60% - 强调文字颜色 5 5 2 2" xfId="774"/>
    <cellStyle name="检查单元格 3 4 2" xfId="775"/>
    <cellStyle name="60% - 强调文字颜色 5 5 3" xfId="776"/>
    <cellStyle name="60% - 强调文字颜色 6 2" xfId="777"/>
    <cellStyle name="60% - 强调文字颜色 6 2 2" xfId="778"/>
    <cellStyle name="60% - 强调文字颜色 6 2 2 2" xfId="779"/>
    <cellStyle name="60% - 强调文字颜色 6 2 2 2 2" xfId="780"/>
    <cellStyle name="60% - 强调文字颜色 6 2 2 3" xfId="781"/>
    <cellStyle name="60% - 强调文字颜色 6 2 3" xfId="782"/>
    <cellStyle name="60% - 强调文字颜色 6 2 3 2" xfId="783"/>
    <cellStyle name="60% - 强调文字颜色 6 2 4" xfId="784"/>
    <cellStyle name="解释性文本 3 2 2" xfId="785"/>
    <cellStyle name="60% - 强调文字颜色 6 2 5" xfId="786"/>
    <cellStyle name="60% - 强调文字颜色 6 3" xfId="787"/>
    <cellStyle name="60% - 强调文字颜色 6 3 2" xfId="788"/>
    <cellStyle name="60% - 强调文字颜色 6 3 2 2" xfId="789"/>
    <cellStyle name="60% - 强调文字颜色 6 3 2 2 2" xfId="790"/>
    <cellStyle name="60% - 强调文字颜色 6 3 2 2 2 2" xfId="791"/>
    <cellStyle name="60% - 强调文字颜色 6 3 2 2 3" xfId="792"/>
    <cellStyle name="60% - 强调文字颜色 6 3 2 3" xfId="793"/>
    <cellStyle name="60% - 强调文字颜色 6 3 2 3 2" xfId="794"/>
    <cellStyle name="60% - 强调文字颜色 6 3 2 4" xfId="795"/>
    <cellStyle name="60% - 强调文字颜色 6 3 2 5" xfId="796"/>
    <cellStyle name="检查单元格 4 2 2" xfId="797"/>
    <cellStyle name="60% - 强调文字颜色 6 3 3" xfId="798"/>
    <cellStyle name="60% - 强调文字颜色 6 3 3 2" xfId="799"/>
    <cellStyle name="60% - 强调文字颜色 6 3 3 2 2" xfId="800"/>
    <cellStyle name="60% - 强调文字颜色 6 3 3 3" xfId="801"/>
    <cellStyle name="60% - 强调文字颜色 6 3 4" xfId="802"/>
    <cellStyle name="60% - 强调文字颜色 6 3 4 2" xfId="803"/>
    <cellStyle name="解释性文本 3 3 2" xfId="804"/>
    <cellStyle name="60% - 强调文字颜色 6 3 5" xfId="805"/>
    <cellStyle name="解释性文本 3 3 3" xfId="806"/>
    <cellStyle name="60% - 强调文字颜色 6 3 6" xfId="807"/>
    <cellStyle name="60% - 强调文字颜色 6 4" xfId="808"/>
    <cellStyle name="60% - 强调文字颜色 6 4 2" xfId="809"/>
    <cellStyle name="强调文字颜色 4 3 2 2 3" xfId="810"/>
    <cellStyle name="60% - 强调文字颜色 6 4 2 2" xfId="811"/>
    <cellStyle name="60% - 强调文字颜色 6 4 3" xfId="812"/>
    <cellStyle name="60% - 强调文字颜色 6 5" xfId="813"/>
    <cellStyle name="强调文字颜色 5 2" xfId="814"/>
    <cellStyle name="60% - 强调文字颜色 6 5 2 2" xfId="815"/>
    <cellStyle name="标题 1 2" xfId="816"/>
    <cellStyle name="标题 1 2 2" xfId="817"/>
    <cellStyle name="标题 1 2 2 2" xfId="818"/>
    <cellStyle name="标题 1 2 2 2 2" xfId="819"/>
    <cellStyle name="计算 2 3 2" xfId="820"/>
    <cellStyle name="标题 1 2 2 3" xfId="821"/>
    <cellStyle name="标题 1 2 3" xfId="822"/>
    <cellStyle name="标题 1 2 3 2" xfId="823"/>
    <cellStyle name="标题 1 2 4" xfId="824"/>
    <cellStyle name="检查单元格 3 3 2 2" xfId="825"/>
    <cellStyle name="标题 1 2 5" xfId="826"/>
    <cellStyle name="标题 1 3" xfId="827"/>
    <cellStyle name="标题 1 3 2" xfId="828"/>
    <cellStyle name="强调文字颜色 1 5" xfId="829"/>
    <cellStyle name="标题 1 3 2 2" xfId="830"/>
    <cellStyle name="输出 4" xfId="831"/>
    <cellStyle name="强调文字颜色 1 5 2" xfId="832"/>
    <cellStyle name="标题 1 3 2 2 2" xfId="833"/>
    <cellStyle name="输出 4 2" xfId="834"/>
    <cellStyle name="强调文字颜色 1 5 2 2" xfId="835"/>
    <cellStyle name="常规 3" xfId="836"/>
    <cellStyle name="标题 1 3 2 2 2 2" xfId="837"/>
    <cellStyle name="输出 5" xfId="838"/>
    <cellStyle name="强调文字颜色 1 5 3" xfId="839"/>
    <cellStyle name="标题 1 3 2 2 3" xfId="840"/>
    <cellStyle name="计算 3 3 2" xfId="841"/>
    <cellStyle name="标题 1 3 2 3" xfId="842"/>
    <cellStyle name="计算 3 3 2 2" xfId="843"/>
    <cellStyle name="标题 1 3 2 3 2" xfId="844"/>
    <cellStyle name="计算 3 3 3" xfId="845"/>
    <cellStyle name="标题 1 3 2 4" xfId="846"/>
    <cellStyle name="标题 1 3 2 5" xfId="847"/>
    <cellStyle name="标题 1 3 3" xfId="848"/>
    <cellStyle name="强调文字颜色 2 5" xfId="849"/>
    <cellStyle name="标题 1 3 3 2" xfId="850"/>
    <cellStyle name="强调文字颜色 2 5 2" xfId="851"/>
    <cellStyle name="标题 1 3 3 2 2" xfId="852"/>
    <cellStyle name="计算 3 4 2" xfId="853"/>
    <cellStyle name="标题 1 3 3 3" xfId="854"/>
    <cellStyle name="标题 1 3 4" xfId="855"/>
    <cellStyle name="强调文字颜色 3 5" xfId="856"/>
    <cellStyle name="标题 1 3 4 2" xfId="857"/>
    <cellStyle name="标题 1 3 5" xfId="858"/>
    <cellStyle name="标题 1 3 6" xfId="859"/>
    <cellStyle name="标题 1 4" xfId="860"/>
    <cellStyle name="标题 1 4 2" xfId="861"/>
    <cellStyle name="标题 1 4 3" xfId="862"/>
    <cellStyle name="标题 1 5" xfId="863"/>
    <cellStyle name="标题 1 5 3" xfId="864"/>
    <cellStyle name="标题 2 2" xfId="865"/>
    <cellStyle name="强调文字颜色 3 3 3 3" xfId="866"/>
    <cellStyle name="标题 2 2 2" xfId="867"/>
    <cellStyle name="标题 2 2 2 2" xfId="868"/>
    <cellStyle name="输入 3 2 4" xfId="869"/>
    <cellStyle name="标题 2 2 2 2 2" xfId="870"/>
    <cellStyle name="标题 2 2 2 3" xfId="871"/>
    <cellStyle name="标题 2 2 3" xfId="872"/>
    <cellStyle name="标题 2 2 3 2" xfId="873"/>
    <cellStyle name="标题 2 2 4" xfId="874"/>
    <cellStyle name="标题 2 2 5" xfId="875"/>
    <cellStyle name="标题 2 3" xfId="876"/>
    <cellStyle name="标题 2 3 2" xfId="877"/>
    <cellStyle name="标题 2 3 2 2" xfId="878"/>
    <cellStyle name="标题 2 3 2 2 2" xfId="879"/>
    <cellStyle name="标题 2 3 2 2 2 2" xfId="880"/>
    <cellStyle name="标题 2 3 2 2 3" xfId="881"/>
    <cellStyle name="标题 2 3 2 3" xfId="882"/>
    <cellStyle name="标题 2 3 2 3 2" xfId="883"/>
    <cellStyle name="标题 2 3 2 4" xfId="884"/>
    <cellStyle name="标题 2 3 2 5" xfId="885"/>
    <cellStyle name="标题 2 3 3" xfId="886"/>
    <cellStyle name="标题 2 3 3 2" xfId="887"/>
    <cellStyle name="标题 2 3 3 2 2" xfId="888"/>
    <cellStyle name="标题 2 3 3 3" xfId="889"/>
    <cellStyle name="标题 2 3 4" xfId="890"/>
    <cellStyle name="标题 2 3 4 2" xfId="891"/>
    <cellStyle name="标题 2 3 5" xfId="892"/>
    <cellStyle name="标题 2 3 6" xfId="893"/>
    <cellStyle name="标题 2 4" xfId="894"/>
    <cellStyle name="标题 2 4 2" xfId="895"/>
    <cellStyle name="标题 2 4 3" xfId="896"/>
    <cellStyle name="标题 2 5" xfId="897"/>
    <cellStyle name="标题 2 5 2" xfId="898"/>
    <cellStyle name="标题 2 5 3" xfId="899"/>
    <cellStyle name="标题 3 2" xfId="900"/>
    <cellStyle name="好 5" xfId="901"/>
    <cellStyle name="标题 3 2 2" xfId="902"/>
    <cellStyle name="好 5 2" xfId="903"/>
    <cellStyle name="标题 3 2 2 2" xfId="904"/>
    <cellStyle name="好 5 2 2" xfId="905"/>
    <cellStyle name="标题 3 2 2 2 2" xfId="906"/>
    <cellStyle name="好 5 3" xfId="907"/>
    <cellStyle name="标题 3 2 2 3" xfId="908"/>
    <cellStyle name="标题 3 2 3" xfId="909"/>
    <cellStyle name="标题 3 2 3 2" xfId="910"/>
    <cellStyle name="标题 3 2 4" xfId="911"/>
    <cellStyle name="标题 3 2 5" xfId="912"/>
    <cellStyle name="标题 3 3" xfId="913"/>
    <cellStyle name="标题 3 3 2" xfId="914"/>
    <cellStyle name="标题 3 3 2 2" xfId="915"/>
    <cellStyle name="标题 3 3 2 2 2" xfId="916"/>
    <cellStyle name="标题 3 3 2 2 2 2" xfId="917"/>
    <cellStyle name="标题 3 3 2 2 3" xfId="918"/>
    <cellStyle name="标题 3 3 2 3" xfId="919"/>
    <cellStyle name="标题 3 3 2 3 2" xfId="920"/>
    <cellStyle name="标题 3 3 2 4" xfId="921"/>
    <cellStyle name="标题 3 3 3" xfId="922"/>
    <cellStyle name="标题 3 3 3 2" xfId="923"/>
    <cellStyle name="标题 3 3 3 2 2" xfId="924"/>
    <cellStyle name="标题 3 3 3 3" xfId="925"/>
    <cellStyle name="标题 3 3 4" xfId="926"/>
    <cellStyle name="标题 3 3 4 2" xfId="927"/>
    <cellStyle name="标题 3 3 5" xfId="928"/>
    <cellStyle name="标题 3 3 6" xfId="929"/>
    <cellStyle name="标题 3 4" xfId="930"/>
    <cellStyle name="标题 3 4 2" xfId="931"/>
    <cellStyle name="标题 3 4 3" xfId="932"/>
    <cellStyle name="标题 3 5" xfId="933"/>
    <cellStyle name="标题 3 5 2" xfId="934"/>
    <cellStyle name="标题 3 5 3" xfId="935"/>
    <cellStyle name="标题 4 2" xfId="936"/>
    <cellStyle name="标题 4 2 2" xfId="937"/>
    <cellStyle name="强调文字颜色 1 3 4" xfId="938"/>
    <cellStyle name="标题 4 2 2 2" xfId="939"/>
    <cellStyle name="强调文字颜色 3 2 5" xfId="940"/>
    <cellStyle name="强调文字颜色 1 3 4 2" xfId="941"/>
    <cellStyle name="标题 4 2 2 2 2" xfId="942"/>
    <cellStyle name="强调文字颜色 1 3 5" xfId="943"/>
    <cellStyle name="标题 4 2 2 3" xfId="944"/>
    <cellStyle name="标题 4 2 3" xfId="945"/>
    <cellStyle name="标题 4 2 3 2" xfId="946"/>
    <cellStyle name="标题 4 2 4" xfId="947"/>
    <cellStyle name="标题 4 2 5" xfId="948"/>
    <cellStyle name="标题 4 3" xfId="949"/>
    <cellStyle name="标题 4 3 2" xfId="950"/>
    <cellStyle name="强调文字颜色 2 3 4" xfId="951"/>
    <cellStyle name="标题 4 3 2 2" xfId="952"/>
    <cellStyle name="强调文字颜色 2 3 4 2" xfId="953"/>
    <cellStyle name="标题 4 3 2 2 2" xfId="954"/>
    <cellStyle name="标题 4 3 2 2 3" xfId="955"/>
    <cellStyle name="强调文字颜色 2 3 5" xfId="956"/>
    <cellStyle name="标题 4 3 2 3" xfId="957"/>
    <cellStyle name="标题 4 3 2 3 2" xfId="958"/>
    <cellStyle name="强调文字颜色 2 3 6" xfId="959"/>
    <cellStyle name="标题 4 3 2 4" xfId="960"/>
    <cellStyle name="标题 4 3 2 5" xfId="961"/>
    <cellStyle name="标题 4 3 3" xfId="962"/>
    <cellStyle name="标题 4 3 3 2" xfId="963"/>
    <cellStyle name="标题 4 3 3 2 2" xfId="964"/>
    <cellStyle name="标题 4 3 3 3" xfId="965"/>
    <cellStyle name="标题 4 3 4" xfId="966"/>
    <cellStyle name="标题 4 3 4 2" xfId="967"/>
    <cellStyle name="标题 4 3 5" xfId="968"/>
    <cellStyle name="标题 4 4" xfId="969"/>
    <cellStyle name="标题 4 4 2" xfId="970"/>
    <cellStyle name="标题 4 4 3" xfId="971"/>
    <cellStyle name="标题 4 5" xfId="972"/>
    <cellStyle name="标题 4 5 2" xfId="973"/>
    <cellStyle name="标题 4 5 3" xfId="974"/>
    <cellStyle name="标题 5" xfId="975"/>
    <cellStyle name="标题 5 2" xfId="976"/>
    <cellStyle name="标题 5 2 2" xfId="977"/>
    <cellStyle name="常规 2 3 5" xfId="978"/>
    <cellStyle name="标题 5 2 2 2" xfId="979"/>
    <cellStyle name="标题 5 2 3" xfId="980"/>
    <cellStyle name="标题 5 3" xfId="981"/>
    <cellStyle name="标题 5 4" xfId="982"/>
    <cellStyle name="标题 5 5" xfId="983"/>
    <cellStyle name="标题 6" xfId="984"/>
    <cellStyle name="标题 6 2" xfId="985"/>
    <cellStyle name="标题 6 2 2" xfId="986"/>
    <cellStyle name="标题 6 2 2 2" xfId="987"/>
    <cellStyle name="标题 6 2 2 2 2" xfId="988"/>
    <cellStyle name="强调文字颜色 1 3 3 2 2" xfId="989"/>
    <cellStyle name="标题 6 2 2 3" xfId="990"/>
    <cellStyle name="标题 6 2 3" xfId="991"/>
    <cellStyle name="标题 6 2 3 2" xfId="992"/>
    <cellStyle name="警告文本 2 2 2 2" xfId="993"/>
    <cellStyle name="标题 6 2 4" xfId="994"/>
    <cellStyle name="标题 6 2 5" xfId="995"/>
    <cellStyle name="标题 6 3" xfId="996"/>
    <cellStyle name="标题 6 3 2" xfId="997"/>
    <cellStyle name="标题 6 3 2 2" xfId="998"/>
    <cellStyle name="标题 6 3 3" xfId="999"/>
    <cellStyle name="标题 6 4" xfId="1000"/>
    <cellStyle name="标题 6 4 2" xfId="1001"/>
    <cellStyle name="差 4 2 2" xfId="1002"/>
    <cellStyle name="标题 6 5" xfId="1003"/>
    <cellStyle name="标题 6 6" xfId="1004"/>
    <cellStyle name="标题 7" xfId="1005"/>
    <cellStyle name="标题 7 2" xfId="1006"/>
    <cellStyle name="标题 7 2 2" xfId="1007"/>
    <cellStyle name="标题 7 3" xfId="1008"/>
    <cellStyle name="标题 8 2" xfId="1009"/>
    <cellStyle name="标题 8 2 2" xfId="1010"/>
    <cellStyle name="输入 2" xfId="1011"/>
    <cellStyle name="强调文字颜色 2 3 2 2" xfId="1012"/>
    <cellStyle name="标题 8 3" xfId="1013"/>
    <cellStyle name="解释性文本 5" xfId="1014"/>
    <cellStyle name="差 2" xfId="1015"/>
    <cellStyle name="解释性文本 5 2" xfId="1016"/>
    <cellStyle name="差 2 2" xfId="1017"/>
    <cellStyle name="解释性文本 5 2 2" xfId="1018"/>
    <cellStyle name="差 2 2 2" xfId="1019"/>
    <cellStyle name="差 2 2 2 2" xfId="1020"/>
    <cellStyle name="差 2 2 3" xfId="1021"/>
    <cellStyle name="解释性文本 5 3" xfId="1022"/>
    <cellStyle name="差 2 3" xfId="1023"/>
    <cellStyle name="差 2 4" xfId="1024"/>
    <cellStyle name="差 2 5" xfId="1025"/>
    <cellStyle name="差 3" xfId="1026"/>
    <cellStyle name="差 3 2" xfId="1027"/>
    <cellStyle name="差 3 2 2" xfId="1028"/>
    <cellStyle name="差 3 2 2 2" xfId="1029"/>
    <cellStyle name="差 3 2 2 2 2" xfId="1030"/>
    <cellStyle name="差 3 2 2 3" xfId="1031"/>
    <cellStyle name="差 3 2 3" xfId="1032"/>
    <cellStyle name="差 3 2 3 2" xfId="1033"/>
    <cellStyle name="差 3 2 4" xfId="1034"/>
    <cellStyle name="差 3 2 5" xfId="1035"/>
    <cellStyle name="强调文字颜色 6 5 2 2" xfId="1036"/>
    <cellStyle name="差 3 3" xfId="1037"/>
    <cellStyle name="差 3 3 2" xfId="1038"/>
    <cellStyle name="差 3 3 2 2" xfId="1039"/>
    <cellStyle name="差 3 3 3" xfId="1040"/>
    <cellStyle name="差 3 4" xfId="1041"/>
    <cellStyle name="差 3 5" xfId="1042"/>
    <cellStyle name="差 3 6" xfId="1043"/>
    <cellStyle name="差 4" xfId="1044"/>
    <cellStyle name="差 4 2" xfId="1045"/>
    <cellStyle name="差 4 3" xfId="1046"/>
    <cellStyle name="差 5" xfId="1047"/>
    <cellStyle name="差 5 2" xfId="1048"/>
    <cellStyle name="差 5 2 2" xfId="1049"/>
    <cellStyle name="差 5 3" xfId="1050"/>
    <cellStyle name="常规 10" xfId="1051"/>
    <cellStyle name="常规 10 2" xfId="1052"/>
    <cellStyle name="常规 10 2 2" xfId="1053"/>
    <cellStyle name="常规 10 3" xfId="1054"/>
    <cellStyle name="常规 11" xfId="1055"/>
    <cellStyle name="常规 11 2" xfId="1056"/>
    <cellStyle name="好 4 2" xfId="1057"/>
    <cellStyle name="常规 12" xfId="1058"/>
    <cellStyle name="好 4 3" xfId="1059"/>
    <cellStyle name="常规 13" xfId="1060"/>
    <cellStyle name="常规 2" xfId="1061"/>
    <cellStyle name="常规 2 2" xfId="1062"/>
    <cellStyle name="常规 2 2 2" xfId="1063"/>
    <cellStyle name="常规 2 2 2 2" xfId="1064"/>
    <cellStyle name="常规 2 2 2 2 2" xfId="1065"/>
    <cellStyle name="常规_Sheet1_13" xfId="1066"/>
    <cellStyle name="常规 2 2 2 2 2 2" xfId="1067"/>
    <cellStyle name="注释 2 2 4" xfId="1068"/>
    <cellStyle name="常规 2 2 2 2 2 2 2" xfId="1069"/>
    <cellStyle name="常规 2 2 2 2 2 3" xfId="1070"/>
    <cellStyle name="常规 2 2 2 2 3" xfId="1071"/>
    <cellStyle name="常规 2 2 2 2 3 2" xfId="1072"/>
    <cellStyle name="常规 2 2 2 2 4" xfId="1073"/>
    <cellStyle name="常规 2 2 2 3" xfId="1074"/>
    <cellStyle name="常规 2 2 2 3 2" xfId="1075"/>
    <cellStyle name="常规 2 2 2 3 2 2" xfId="1076"/>
    <cellStyle name="常规 2 2 2 3 3" xfId="1077"/>
    <cellStyle name="强调文字颜色 1 2" xfId="1078"/>
    <cellStyle name="常规 2 2 2 4 2" xfId="1079"/>
    <cellStyle name="常规 2 2 3" xfId="1080"/>
    <cellStyle name="常规 2 2 3 2" xfId="1081"/>
    <cellStyle name="常规 2 2 3 2 2" xfId="1082"/>
    <cellStyle name="常规 2 2 3 3" xfId="1083"/>
    <cellStyle name="常规 2 2 4" xfId="1084"/>
    <cellStyle name="常规 2 2 4 2" xfId="1085"/>
    <cellStyle name="常规 2 2 5" xfId="1086"/>
    <cellStyle name="常规 2 3" xfId="1087"/>
    <cellStyle name="常规 2 3 2" xfId="1088"/>
    <cellStyle name="常规 2 3 2 2" xfId="1089"/>
    <cellStyle name="常规 2 3 2 2 2" xfId="1090"/>
    <cellStyle name="常规 2 3 2 2 2 2" xfId="1091"/>
    <cellStyle name="常规 2 3 2 2 3" xfId="1092"/>
    <cellStyle name="常规 2 3 2 3" xfId="1093"/>
    <cellStyle name="常规 2 3 2 3 2" xfId="1094"/>
    <cellStyle name="常规 2 3 3" xfId="1095"/>
    <cellStyle name="常规 2 3 3 2" xfId="1096"/>
    <cellStyle name="常规 2 3 3 2 2" xfId="1097"/>
    <cellStyle name="常规 2 3 3 3" xfId="1098"/>
    <cellStyle name="常规 2 3 4" xfId="1099"/>
    <cellStyle name="常规 2 3 4 2" xfId="1100"/>
    <cellStyle name="常规 2 4" xfId="1101"/>
    <cellStyle name="常规 2 4 2" xfId="1102"/>
    <cellStyle name="常规 2 4 2 2" xfId="1103"/>
    <cellStyle name="常规 2 5 2" xfId="1104"/>
    <cellStyle name="常规 2 6" xfId="1105"/>
    <cellStyle name="输出 4 2 2" xfId="1106"/>
    <cellStyle name="常规 3 2" xfId="1107"/>
    <cellStyle name="常规 3 2 2" xfId="1108"/>
    <cellStyle name="常规 3 2 2 2" xfId="1109"/>
    <cellStyle name="常规 3 2 2 2 2" xfId="1110"/>
    <cellStyle name="常规 3 2 2 2 2 2" xfId="1111"/>
    <cellStyle name="常规 3 2 2 2 3" xfId="1112"/>
    <cellStyle name="强调文字颜色 3 4 2" xfId="1113"/>
    <cellStyle name="常规 3 2 2 3" xfId="1114"/>
    <cellStyle name="强调文字颜色 3 4 2 2" xfId="1115"/>
    <cellStyle name="常规 3 2 2 3 2" xfId="1116"/>
    <cellStyle name="常规 3 2 3" xfId="1117"/>
    <cellStyle name="常规 3 2 3 2" xfId="1118"/>
    <cellStyle name="常规 3 2 3 2 2" xfId="1119"/>
    <cellStyle name="强调文字颜色 3 5 2" xfId="1120"/>
    <cellStyle name="常规 3 2 3 3" xfId="1121"/>
    <cellStyle name="常规 3 2 4" xfId="1122"/>
    <cellStyle name="常规 3 2 4 2" xfId="1123"/>
    <cellStyle name="常规 3 3" xfId="1124"/>
    <cellStyle name="常规 3 3 2" xfId="1125"/>
    <cellStyle name="常规 3 3 2 2" xfId="1126"/>
    <cellStyle name="常规 3 3 3" xfId="1127"/>
    <cellStyle name="常规 3 4" xfId="1128"/>
    <cellStyle name="常规 3 4 2" xfId="1129"/>
    <cellStyle name="常规 3 5" xfId="1130"/>
    <cellStyle name="输出 4 3" xfId="1131"/>
    <cellStyle name="常规 4" xfId="1132"/>
    <cellStyle name="常规 4 2" xfId="1133"/>
    <cellStyle name="常规 4 4" xfId="1134"/>
    <cellStyle name="常规 4 2 2" xfId="1135"/>
    <cellStyle name="常规 6 4" xfId="1136"/>
    <cellStyle name="常规 4 4 2" xfId="1137"/>
    <cellStyle name="常规 4 2 2 2" xfId="1138"/>
    <cellStyle name="常规 6 4 2" xfId="1139"/>
    <cellStyle name="常规 4 2 2 2 2" xfId="1140"/>
    <cellStyle name="常规 4 2 2 2 2 2" xfId="1141"/>
    <cellStyle name="常规 4 2 2 2 3" xfId="1142"/>
    <cellStyle name="警告文本 2" xfId="1143"/>
    <cellStyle name="常规 4 2 2 3 2" xfId="1144"/>
    <cellStyle name="常规 4 5" xfId="1145"/>
    <cellStyle name="常规 4 2 3" xfId="1146"/>
    <cellStyle name="常规 7 4" xfId="1147"/>
    <cellStyle name="常规 4 2 3 2" xfId="1148"/>
    <cellStyle name="常规 7 4 2" xfId="1149"/>
    <cellStyle name="常规 4 2 3 2 2" xfId="1150"/>
    <cellStyle name="常规 7 5" xfId="1151"/>
    <cellStyle name="常规 4 2 3 3" xfId="1152"/>
    <cellStyle name="常规 4 2 4" xfId="1153"/>
    <cellStyle name="常规 4 2 5" xfId="1154"/>
    <cellStyle name="常规 4 3" xfId="1155"/>
    <cellStyle name="常规 5 4" xfId="1156"/>
    <cellStyle name="常规 4 3 2" xfId="1157"/>
    <cellStyle name="常规 5 4 2" xfId="1158"/>
    <cellStyle name="常规 4 3 2 2" xfId="1159"/>
    <cellStyle name="常规 5 5" xfId="1160"/>
    <cellStyle name="常规 4 3 3" xfId="1161"/>
    <cellStyle name="常规 4_Sheet1" xfId="1162"/>
    <cellStyle name="常规 5" xfId="1163"/>
    <cellStyle name="常规 5 2" xfId="1164"/>
    <cellStyle name="常规 5 2 2" xfId="1165"/>
    <cellStyle name="常规 5 2 2 2" xfId="1166"/>
    <cellStyle name="常规 5 2 2 3" xfId="1167"/>
    <cellStyle name="常规 5 2 3" xfId="1168"/>
    <cellStyle name="常规 5 2 3 2" xfId="1169"/>
    <cellStyle name="常规 5 2 4" xfId="1170"/>
    <cellStyle name="常规 5 3" xfId="1171"/>
    <cellStyle name="常规 5 3 2" xfId="1172"/>
    <cellStyle name="常规 5 3 2 2" xfId="1173"/>
    <cellStyle name="常规 5 3 3" xfId="1174"/>
    <cellStyle name="常规 6" xfId="1175"/>
    <cellStyle name="常规 6 2" xfId="1176"/>
    <cellStyle name="常规 6 2 2" xfId="1177"/>
    <cellStyle name="常规 6 2 2 2" xfId="1178"/>
    <cellStyle name="常规 6 2 2 2 2" xfId="1179"/>
    <cellStyle name="常规 6 2 2 3" xfId="1180"/>
    <cellStyle name="常规 6 2 3" xfId="1181"/>
    <cellStyle name="常规 6 2 3 2" xfId="1182"/>
    <cellStyle name="常规 6 2 4" xfId="1183"/>
    <cellStyle name="常规 6 3" xfId="1184"/>
    <cellStyle name="常规 6 3 2" xfId="1185"/>
    <cellStyle name="常规 6 3 2 2" xfId="1186"/>
    <cellStyle name="常规 6 3 3" xfId="1187"/>
    <cellStyle name="常规 7" xfId="1188"/>
    <cellStyle name="常规 7 2" xfId="1189"/>
    <cellStyle name="常规 7 2 2" xfId="1190"/>
    <cellStyle name="常规 7 2 2 2" xfId="1191"/>
    <cellStyle name="常规 7 2 2 2 2" xfId="1192"/>
    <cellStyle name="常规 7 2 2 3" xfId="1193"/>
    <cellStyle name="常规 7 2 3" xfId="1194"/>
    <cellStyle name="常规 7 2 3 2" xfId="1195"/>
    <cellStyle name="常规 7 2 4" xfId="1196"/>
    <cellStyle name="常规 7 3" xfId="1197"/>
    <cellStyle name="常规 7 3 2" xfId="1198"/>
    <cellStyle name="常规 7 3 2 2" xfId="1199"/>
    <cellStyle name="常规 7 3 3" xfId="1200"/>
    <cellStyle name="常规 8" xfId="1201"/>
    <cellStyle name="常规 8 2" xfId="1202"/>
    <cellStyle name="常规 8 2 2" xfId="1203"/>
    <cellStyle name="常规 9" xfId="1204"/>
    <cellStyle name="适中 5 3" xfId="1205"/>
    <cellStyle name="常规_Sheet1 2" xfId="1206"/>
    <cellStyle name="常规_Sheet1 2 2" xfId="1207"/>
    <cellStyle name="常规_Sheet1 3" xfId="1208"/>
    <cellStyle name="常规_Sheet1_10" xfId="1209"/>
    <cellStyle name="常规_Sheet1_11" xfId="1210"/>
    <cellStyle name="常规_Sheet1_3" xfId="1211"/>
    <cellStyle name="常规_Sheet1_4" xfId="1212"/>
    <cellStyle name="常规_Sheet1_45" xfId="1213"/>
    <cellStyle name="常规_Sheet1_5" xfId="1214"/>
    <cellStyle name="链接单元格 2 2" xfId="1215"/>
    <cellStyle name="常规_Sheet1_52" xfId="1216"/>
    <cellStyle name="强调文字颜色 5 3 2" xfId="1217"/>
    <cellStyle name="常规_个人申请_12" xfId="1218"/>
    <cellStyle name="强调文字颜色 5 3 6" xfId="1219"/>
    <cellStyle name="常规_个人申请_16" xfId="1220"/>
    <cellStyle name="常规_个人申请_4" xfId="1221"/>
    <cellStyle name="常规_个人申请_7" xfId="1222"/>
    <cellStyle name="常规_个人申请_9" xfId="1223"/>
    <cellStyle name="好 2" xfId="1224"/>
    <cellStyle name="好 2 2" xfId="1225"/>
    <cellStyle name="好 2 2 2" xfId="1226"/>
    <cellStyle name="强调文字颜色 2 3 3" xfId="1227"/>
    <cellStyle name="好 2 2 2 2" xfId="1228"/>
    <cellStyle name="好 2 2 3" xfId="1229"/>
    <cellStyle name="好 3" xfId="1230"/>
    <cellStyle name="好 3 2" xfId="1231"/>
    <cellStyle name="好 3 2 2" xfId="1232"/>
    <cellStyle name="好 3 2 2 2" xfId="1233"/>
    <cellStyle name="好 3 2 2 2 2" xfId="1234"/>
    <cellStyle name="好 3 2 3" xfId="1235"/>
    <cellStyle name="好 3 2 3 2" xfId="1236"/>
    <cellStyle name="链接单元格 2 3 2" xfId="1237"/>
    <cellStyle name="好 3 2 4" xfId="1238"/>
    <cellStyle name="好 3 2 5" xfId="1239"/>
    <cellStyle name="好 4" xfId="1240"/>
    <cellStyle name="好 4 2 2" xfId="1241"/>
    <cellStyle name="汇总 2" xfId="1242"/>
    <cellStyle name="汇总 2 2" xfId="1243"/>
    <cellStyle name="汇总 2 2 2" xfId="1244"/>
    <cellStyle name="汇总 2 2 2 2" xfId="1245"/>
    <cellStyle name="警告文本 2 2 2" xfId="1246"/>
    <cellStyle name="汇总 2 2 3" xfId="1247"/>
    <cellStyle name="汇总 2 3" xfId="1248"/>
    <cellStyle name="汇总 2 3 2" xfId="1249"/>
    <cellStyle name="汇总 2 5" xfId="1250"/>
    <cellStyle name="汇总 3" xfId="1251"/>
    <cellStyle name="汇总 3 2" xfId="1252"/>
    <cellStyle name="汇总 3 2 2" xfId="1253"/>
    <cellStyle name="汇总 3 2 2 2" xfId="1254"/>
    <cellStyle name="汇总 3 2 2 2 2" xfId="1255"/>
    <cellStyle name="汇总 3 2 2 3" xfId="1256"/>
    <cellStyle name="警告文本 3 2 2" xfId="1257"/>
    <cellStyle name="汇总 3 2 3" xfId="1258"/>
    <cellStyle name="警告文本 3 2 2 2" xfId="1259"/>
    <cellStyle name="汇总 3 2 3 2" xfId="1260"/>
    <cellStyle name="警告文本 3 2 3" xfId="1261"/>
    <cellStyle name="汇总 3 2 4" xfId="1262"/>
    <cellStyle name="强调文字颜色 6 3 2" xfId="1263"/>
    <cellStyle name="警告文本 3 2 4" xfId="1264"/>
    <cellStyle name="汇总 3 2 5" xfId="1265"/>
    <cellStyle name="汇总 3 3" xfId="1266"/>
    <cellStyle name="汇总 3 3 2" xfId="1267"/>
    <cellStyle name="汇总 3 3 2 2" xfId="1268"/>
    <cellStyle name="警告文本 3 3 2" xfId="1269"/>
    <cellStyle name="汇总 3 3 3" xfId="1270"/>
    <cellStyle name="汇总 3 4" xfId="1271"/>
    <cellStyle name="链接单元格 3 2 3" xfId="1272"/>
    <cellStyle name="汇总 3 4 2" xfId="1273"/>
    <cellStyle name="汇总 3 5" xfId="1274"/>
    <cellStyle name="汇总 3 6" xfId="1275"/>
    <cellStyle name="汇总 4" xfId="1276"/>
    <cellStyle name="汇总 4 2" xfId="1277"/>
    <cellStyle name="汇总 4 2 2" xfId="1278"/>
    <cellStyle name="汇总 4 3" xfId="1279"/>
    <cellStyle name="汇总 5 2" xfId="1280"/>
    <cellStyle name="汇总 5 2 2" xfId="1281"/>
    <cellStyle name="汇总 5 3" xfId="1282"/>
    <cellStyle name="计算 2" xfId="1283"/>
    <cellStyle name="计算 2 2" xfId="1284"/>
    <cellStyle name="计算 2 2 2" xfId="1285"/>
    <cellStyle name="计算 2 2 2 2" xfId="1286"/>
    <cellStyle name="计算 2 2 3" xfId="1287"/>
    <cellStyle name="计算 2 3" xfId="1288"/>
    <cellStyle name="计算 2 4" xfId="1289"/>
    <cellStyle name="计算 2 5" xfId="1290"/>
    <cellStyle name="计算 3" xfId="1291"/>
    <cellStyle name="计算 3 2" xfId="1292"/>
    <cellStyle name="计算 3 2 2" xfId="1293"/>
    <cellStyle name="计算 3 2 2 2" xfId="1294"/>
    <cellStyle name="计算 3 2 2 2 2" xfId="1295"/>
    <cellStyle name="计算 3 2 2 3" xfId="1296"/>
    <cellStyle name="计算 3 2 3" xfId="1297"/>
    <cellStyle name="计算 3 2 3 2" xfId="1298"/>
    <cellStyle name="计算 3 2 4" xfId="1299"/>
    <cellStyle name="计算 3 2 5" xfId="1300"/>
    <cellStyle name="计算 3 3" xfId="1301"/>
    <cellStyle name="计算 3 4" xfId="1302"/>
    <cellStyle name="计算 3 5" xfId="1303"/>
    <cellStyle name="计算 3 6" xfId="1304"/>
    <cellStyle name="计算 4" xfId="1305"/>
    <cellStyle name="计算 4 2" xfId="1306"/>
    <cellStyle name="计算 4 2 2" xfId="1307"/>
    <cellStyle name="计算 4 3" xfId="1308"/>
    <cellStyle name="计算 5" xfId="1309"/>
    <cellStyle name="计算 5 2" xfId="1310"/>
    <cellStyle name="计算 5 2 2" xfId="1311"/>
    <cellStyle name="计算 5 3" xfId="1312"/>
    <cellStyle name="检查单元格 2" xfId="1313"/>
    <cellStyle name="检查单元格 2 2" xfId="1314"/>
    <cellStyle name="检查单元格 2 3" xfId="1315"/>
    <cellStyle name="检查单元格 2 4" xfId="1316"/>
    <cellStyle name="检查单元格 2 5" xfId="1317"/>
    <cellStyle name="强调文字颜色 5 3 2 3 2" xfId="1318"/>
    <cellStyle name="检查单元格 3" xfId="1319"/>
    <cellStyle name="检查单元格 3 2" xfId="1320"/>
    <cellStyle name="检查单元格 3 3" xfId="1321"/>
    <cellStyle name="检查单元格 3 3 3" xfId="1322"/>
    <cellStyle name="检查单元格 3 4" xfId="1323"/>
    <cellStyle name="检查单元格 3 5" xfId="1324"/>
    <cellStyle name="检查单元格 3 6" xfId="1325"/>
    <cellStyle name="检查单元格 4" xfId="1326"/>
    <cellStyle name="检查单元格 4 2" xfId="1327"/>
    <cellStyle name="检查单元格 4 3" xfId="1328"/>
    <cellStyle name="检查单元格 5" xfId="1329"/>
    <cellStyle name="检查单元格 5 2" xfId="1330"/>
    <cellStyle name="检查单元格 5 2 2" xfId="1331"/>
    <cellStyle name="检查单元格 5 3" xfId="1332"/>
    <cellStyle name="解释性文本 2 2 2 2" xfId="1333"/>
    <cellStyle name="解释性文本 2 2 3" xfId="1334"/>
    <cellStyle name="链接单元格 3 2 2 2" xfId="1335"/>
    <cellStyle name="解释性文本 2 3" xfId="1336"/>
    <cellStyle name="链接单元格 3 2 2 3" xfId="1337"/>
    <cellStyle name="解释性文本 2 4" xfId="1338"/>
    <cellStyle name="解释性文本 2 5" xfId="1339"/>
    <cellStyle name="解释性文本 3 2" xfId="1340"/>
    <cellStyle name="解释性文本 3 2 2 2" xfId="1341"/>
    <cellStyle name="解释性文本 3 2 2 2 2" xfId="1342"/>
    <cellStyle name="解释性文本 3 2 2 3" xfId="1343"/>
    <cellStyle name="解释性文本 3 2 3" xfId="1344"/>
    <cellStyle name="强调文字颜色 3 2 3" xfId="1345"/>
    <cellStyle name="解释性文本 3 2 3 2" xfId="1346"/>
    <cellStyle name="链接单元格 3 2 3 2" xfId="1347"/>
    <cellStyle name="解释性文本 3 3" xfId="1348"/>
    <cellStyle name="解释性文本 3 3 2 2" xfId="1349"/>
    <cellStyle name="解释性文本 3 4" xfId="1350"/>
    <cellStyle name="解释性文本 3 4 2" xfId="1351"/>
    <cellStyle name="解释性文本 3 5" xfId="1352"/>
    <cellStyle name="解释性文本 3 6" xfId="1353"/>
    <cellStyle name="解释性文本 4 2" xfId="1354"/>
    <cellStyle name="解释性文本 4 2 2" xfId="1355"/>
    <cellStyle name="解释性文本 4 3" xfId="1356"/>
    <cellStyle name="警告文本 2 2" xfId="1357"/>
    <cellStyle name="警告文本 2 2 3" xfId="1358"/>
    <cellStyle name="警告文本 2 3" xfId="1359"/>
    <cellStyle name="警告文本 2 3 2" xfId="1360"/>
    <cellStyle name="警告文本 2 4" xfId="1361"/>
    <cellStyle name="警告文本 2 5" xfId="1362"/>
    <cellStyle name="警告文本 3" xfId="1363"/>
    <cellStyle name="警告文本 3 2" xfId="1364"/>
    <cellStyle name="警告文本 3 2 2 2 2" xfId="1365"/>
    <cellStyle name="警告文本 3 2 2 3" xfId="1366"/>
    <cellStyle name="警告文本 3 2 3 2" xfId="1367"/>
    <cellStyle name="警告文本 3 3" xfId="1368"/>
    <cellStyle name="警告文本 3 3 2 2" xfId="1369"/>
    <cellStyle name="警告文本 3 3 3" xfId="1370"/>
    <cellStyle name="警告文本 3 4" xfId="1371"/>
    <cellStyle name="链接单元格 3 2 4" xfId="1372"/>
    <cellStyle name="警告文本 3 4 2" xfId="1373"/>
    <cellStyle name="警告文本 3 5" xfId="1374"/>
    <cellStyle name="警告文本 3 6" xfId="1375"/>
    <cellStyle name="警告文本 4" xfId="1376"/>
    <cellStyle name="警告文本 4 2" xfId="1377"/>
    <cellStyle name="警告文本 4 2 2" xfId="1378"/>
    <cellStyle name="警告文本 4 3" xfId="1379"/>
    <cellStyle name="警告文本 5" xfId="1380"/>
    <cellStyle name="警告文本 5 2" xfId="1381"/>
    <cellStyle name="警告文本 5 2 2" xfId="1382"/>
    <cellStyle name="警告文本 5 3" xfId="1383"/>
    <cellStyle name="链接单元格 2" xfId="1384"/>
    <cellStyle name="链接单元格 2 2 2" xfId="1385"/>
    <cellStyle name="链接单元格 2 2 2 2" xfId="1386"/>
    <cellStyle name="链接单元格 2 2 3" xfId="1387"/>
    <cellStyle name="链接单元格 2 3" xfId="1388"/>
    <cellStyle name="链接单元格 2 4" xfId="1389"/>
    <cellStyle name="链接单元格 2 5" xfId="1390"/>
    <cellStyle name="链接单元格 3" xfId="1391"/>
    <cellStyle name="链接单元格 3 2" xfId="1392"/>
    <cellStyle name="链接单元格 3 2 2" xfId="1393"/>
    <cellStyle name="链接单元格 3 2 5" xfId="1394"/>
    <cellStyle name="链接单元格 3 3" xfId="1395"/>
    <cellStyle name="链接单元格 3 3 2" xfId="1396"/>
    <cellStyle name="链接单元格 3 3 2 2" xfId="1397"/>
    <cellStyle name="链接单元格 3 3 3" xfId="1398"/>
    <cellStyle name="链接单元格 3 4" xfId="1399"/>
    <cellStyle name="链接单元格 3 4 2" xfId="1400"/>
    <cellStyle name="链接单元格 3 5" xfId="1401"/>
    <cellStyle name="链接单元格 3 6" xfId="1402"/>
    <cellStyle name="链接单元格 4" xfId="1403"/>
    <cellStyle name="链接单元格 4 2" xfId="1404"/>
    <cellStyle name="链接单元格 4 2 2" xfId="1405"/>
    <cellStyle name="链接单元格 4 3" xfId="1406"/>
    <cellStyle name="链接单元格 5" xfId="1407"/>
    <cellStyle name="链接单元格 5 2" xfId="1408"/>
    <cellStyle name="链接单元格 5 2 2" xfId="1409"/>
    <cellStyle name="链接单元格 5 3" xfId="1410"/>
    <cellStyle name="强调文字颜色 1 2 2" xfId="1411"/>
    <cellStyle name="强调文字颜色 1 2 2 2" xfId="1412"/>
    <cellStyle name="强调文字颜色 1 2 2 2 2" xfId="1413"/>
    <cellStyle name="强调文字颜色 1 2 2 3" xfId="1414"/>
    <cellStyle name="强调文字颜色 1 2 3" xfId="1415"/>
    <cellStyle name="强调文字颜色 1 2 3 2" xfId="1416"/>
    <cellStyle name="强调文字颜色 1 2 4" xfId="1417"/>
    <cellStyle name="强调文字颜色 1 2 5" xfId="1418"/>
    <cellStyle name="强调文字颜色 1 3" xfId="1419"/>
    <cellStyle name="强调文字颜色 1 3 2" xfId="1420"/>
    <cellStyle name="强调文字颜色 1 3 2 2" xfId="1421"/>
    <cellStyle name="强调文字颜色 1 3 2 2 2" xfId="1422"/>
    <cellStyle name="强调文字颜色 1 3 2 2 2 2" xfId="1423"/>
    <cellStyle name="强调文字颜色 1 3 2 2 3" xfId="1424"/>
    <cellStyle name="强调文字颜色 1 3 2 3" xfId="1425"/>
    <cellStyle name="强调文字颜色 1 3 2 3 2" xfId="1426"/>
    <cellStyle name="强调文字颜色 1 3 2 4" xfId="1427"/>
    <cellStyle name="强调文字颜色 1 3 2 5" xfId="1428"/>
    <cellStyle name="强调文字颜色 1 3 3" xfId="1429"/>
    <cellStyle name="强调文字颜色 1 3 3 2" xfId="1430"/>
    <cellStyle name="强调文字颜色 1 3 3 3" xfId="1431"/>
    <cellStyle name="强调文字颜色 1 3 6" xfId="1432"/>
    <cellStyle name="强调文字颜色 1 4" xfId="1433"/>
    <cellStyle name="强调文字颜色 1 4 2" xfId="1434"/>
    <cellStyle name="强调文字颜色 1 4 2 2" xfId="1435"/>
    <cellStyle name="强调文字颜色 1 4 3" xfId="1436"/>
    <cellStyle name="强调文字颜色 2 2" xfId="1437"/>
    <cellStyle name="输出 3 2 2 3" xfId="1438"/>
    <cellStyle name="强调文字颜色 2 2 2" xfId="1439"/>
    <cellStyle name="强调文字颜色 2 2 3" xfId="1440"/>
    <cellStyle name="强调文字颜色 2 2 4" xfId="1441"/>
    <cellStyle name="强调文字颜色 2 2 5" xfId="1442"/>
    <cellStyle name="强调文字颜色 2 3" xfId="1443"/>
    <cellStyle name="输入 2 2" xfId="1444"/>
    <cellStyle name="强调文字颜色 2 3 2 2 2" xfId="1445"/>
    <cellStyle name="输入 2 2 2" xfId="1446"/>
    <cellStyle name="强调文字颜色 2 3 2 2 2 2" xfId="1447"/>
    <cellStyle name="输入 2 3" xfId="1448"/>
    <cellStyle name="强调文字颜色 2 3 2 2 3" xfId="1449"/>
    <cellStyle name="输入 3" xfId="1450"/>
    <cellStyle name="强调文字颜色 2 3 2 3" xfId="1451"/>
    <cellStyle name="输入 3 2" xfId="1452"/>
    <cellStyle name="强调文字颜色 2 3 2 3 2" xfId="1453"/>
    <cellStyle name="输入 4" xfId="1454"/>
    <cellStyle name="强调文字颜色 2 3 2 4" xfId="1455"/>
    <cellStyle name="输入 5" xfId="1456"/>
    <cellStyle name="强调文字颜色 2 3 2 5" xfId="1457"/>
    <cellStyle name="强调文字颜色 2 3 3 2" xfId="1458"/>
    <cellStyle name="强调文字颜色 2 3 3 2 2" xfId="1459"/>
    <cellStyle name="强调文字颜色 2 3 3 3" xfId="1460"/>
    <cellStyle name="强调文字颜色 2 4" xfId="1461"/>
    <cellStyle name="强调文字颜色 2 4 2" xfId="1462"/>
    <cellStyle name="强调文字颜色 2 4 2 2" xfId="1463"/>
    <cellStyle name="强调文字颜色 2 4 3" xfId="1464"/>
    <cellStyle name="强调文字颜色 2 5 2 2" xfId="1465"/>
    <cellStyle name="强调文字颜色 2 5 3" xfId="1466"/>
    <cellStyle name="强调文字颜色 3 2" xfId="1467"/>
    <cellStyle name="强调文字颜色 3 2 2" xfId="1468"/>
    <cellStyle name="强调文字颜色 3 2 2 2" xfId="1469"/>
    <cellStyle name="强调文字颜色 3 2 2 2 2" xfId="1470"/>
    <cellStyle name="强调文字颜色 3 2 2 3" xfId="1471"/>
    <cellStyle name="强调文字颜色 3 2 3 2" xfId="1472"/>
    <cellStyle name="强调文字颜色 3 2 4" xfId="1473"/>
    <cellStyle name="强调文字颜色 3 3" xfId="1474"/>
    <cellStyle name="强调文字颜色 3 3 2" xfId="1475"/>
    <cellStyle name="强调文字颜色 3 3 2 2" xfId="1476"/>
    <cellStyle name="强调文字颜色 3 3 2 2 2" xfId="1477"/>
    <cellStyle name="强调文字颜色 3 3 2 2 2 2" xfId="1478"/>
    <cellStyle name="强调文字颜色 3 3 2 2 3" xfId="1479"/>
    <cellStyle name="强调文字颜色 3 3 2 3" xfId="1480"/>
    <cellStyle name="强调文字颜色 3 3 2 3 2" xfId="1481"/>
    <cellStyle name="强调文字颜色 3 3 2 4" xfId="1482"/>
    <cellStyle name="强调文字颜色 3 3 2 5" xfId="1483"/>
    <cellStyle name="强调文字颜色 3 3 3 2 2" xfId="1484"/>
    <cellStyle name="强调文字颜色 3 3 4 2" xfId="1485"/>
    <cellStyle name="强调文字颜色 3 3 5" xfId="1486"/>
    <cellStyle name="强调文字颜色 3 3 6" xfId="1487"/>
    <cellStyle name="强调文字颜色 3 4" xfId="1488"/>
    <cellStyle name="强调文字颜色 3 5 2 2" xfId="1489"/>
    <cellStyle name="强调文字颜色 3 5 3" xfId="1490"/>
    <cellStyle name="强调文字颜色 4 2" xfId="1491"/>
    <cellStyle name="强调文字颜色 4 2 2" xfId="1492"/>
    <cellStyle name="强调文字颜色 4 2 2 2" xfId="1493"/>
    <cellStyle name="强调文字颜色 4 2 2 2 2" xfId="1494"/>
    <cellStyle name="强调文字颜色 4 2 2 3" xfId="1495"/>
    <cellStyle name="强调文字颜色 4 2 3" xfId="1496"/>
    <cellStyle name="强调文字颜色 4 2 3 2" xfId="1497"/>
    <cellStyle name="强调文字颜色 4 2 4" xfId="1498"/>
    <cellStyle name="强调文字颜色 4 2 5" xfId="1499"/>
    <cellStyle name="强调文字颜色 4 3" xfId="1500"/>
    <cellStyle name="强调文字颜色 4 3 2" xfId="1501"/>
    <cellStyle name="强调文字颜色 4 3 2 2" xfId="1502"/>
    <cellStyle name="强调文字颜色 4 3 2 2 2" xfId="1503"/>
    <cellStyle name="强调文字颜色 4 3 2 2 2 2" xfId="1504"/>
    <cellStyle name="强调文字颜色 4 3 2 3" xfId="1505"/>
    <cellStyle name="强调文字颜色 4 3 2 3 2" xfId="1506"/>
    <cellStyle name="强调文字颜色 4 3 2 4" xfId="1507"/>
    <cellStyle name="强调文字颜色 4 4" xfId="1508"/>
    <cellStyle name="强调文字颜色 4 4 2" xfId="1509"/>
    <cellStyle name="强调文字颜色 4 4 2 2" xfId="1510"/>
    <cellStyle name="强调文字颜色 4 5" xfId="1511"/>
    <cellStyle name="强调文字颜色 4 5 2" xfId="1512"/>
    <cellStyle name="强调文字颜色 4 5 2 2" xfId="1513"/>
    <cellStyle name="强调文字颜色 5 2 2" xfId="1514"/>
    <cellStyle name="强调文字颜色 5 2 2 2" xfId="1515"/>
    <cellStyle name="强调文字颜色 5 2 2 2 2" xfId="1516"/>
    <cellStyle name="强调文字颜色 5 2 2 3" xfId="1517"/>
    <cellStyle name="强调文字颜色 5 2 3" xfId="1518"/>
    <cellStyle name="强调文字颜色 5 2 3 2" xfId="1519"/>
    <cellStyle name="强调文字颜色 5 2 4" xfId="1520"/>
    <cellStyle name="强调文字颜色 5 2 5" xfId="1521"/>
    <cellStyle name="强调文字颜色 5 3" xfId="1522"/>
    <cellStyle name="强调文字颜色 5 3 2 2" xfId="1523"/>
    <cellStyle name="强调文字颜色 5 3 2 2 2" xfId="1524"/>
    <cellStyle name="强调文字颜色 5 3 2 2 2 2" xfId="1525"/>
    <cellStyle name="强调文字颜色 5 3 2 2 3" xfId="1526"/>
    <cellStyle name="强调文字颜色 5 3 2 4" xfId="1527"/>
    <cellStyle name="强调文字颜色 5 3 2 5" xfId="1528"/>
    <cellStyle name="强调文字颜色 5 3 3 2" xfId="1529"/>
    <cellStyle name="强调文字颜色 5 3 3 2 2" xfId="1530"/>
    <cellStyle name="强调文字颜色 5 3 3 3" xfId="1531"/>
    <cellStyle name="强调文字颜色 5 3 4" xfId="1532"/>
    <cellStyle name="强调文字颜色 5 3 4 2" xfId="1533"/>
    <cellStyle name="强调文字颜色 5 3 5" xfId="1534"/>
    <cellStyle name="强调文字颜色 5 4" xfId="1535"/>
    <cellStyle name="强调文字颜色 5 4 2" xfId="1536"/>
    <cellStyle name="强调文字颜色 5 4 2 2" xfId="1537"/>
    <cellStyle name="强调文字颜色 5 4 3" xfId="1538"/>
    <cellStyle name="强调文字颜色 5 5" xfId="1539"/>
    <cellStyle name="强调文字颜色 5 5 2" xfId="1540"/>
    <cellStyle name="输入 3 4" xfId="1541"/>
    <cellStyle name="强调文字颜色 5 5 2 2" xfId="1542"/>
    <cellStyle name="强调文字颜色 5 5 3" xfId="1543"/>
    <cellStyle name="强调文字颜色 6 2" xfId="1544"/>
    <cellStyle name="强调文字颜色 6 2 2" xfId="1545"/>
    <cellStyle name="强调文字颜色 6 2 2 2" xfId="1546"/>
    <cellStyle name="强调文字颜色 6 2 2 2 2" xfId="1547"/>
    <cellStyle name="强调文字颜色 6 2 2 3" xfId="1548"/>
    <cellStyle name="强调文字颜色 6 2 3" xfId="1549"/>
    <cellStyle name="强调文字颜色 6 2 3 2" xfId="1550"/>
    <cellStyle name="强调文字颜色 6 2 4" xfId="1551"/>
    <cellStyle name="强调文字颜色 6 2 5" xfId="1552"/>
    <cellStyle name="强调文字颜色 6 3" xfId="1553"/>
    <cellStyle name="强调文字颜色 6 3 2 2" xfId="1554"/>
    <cellStyle name="强调文字颜色 6 3 2 2 2" xfId="1555"/>
    <cellStyle name="强调文字颜色 6 3 2 2 2 2" xfId="1556"/>
    <cellStyle name="强调文字颜色 6 3 2 2 3" xfId="1557"/>
    <cellStyle name="强调文字颜色 6 3 2 3" xfId="1558"/>
    <cellStyle name="强调文字颜色 6 3 2 3 2" xfId="1559"/>
    <cellStyle name="强调文字颜色 6 3 3 2" xfId="1560"/>
    <cellStyle name="强调文字颜色 6 3 3 2 2" xfId="1561"/>
    <cellStyle name="强调文字颜色 6 3 3 3" xfId="1562"/>
    <cellStyle name="强调文字颜色 6 3 4" xfId="1563"/>
    <cellStyle name="强调文字颜色 6 3 4 2" xfId="1564"/>
    <cellStyle name="强调文字颜色 6 3 5" xfId="1565"/>
    <cellStyle name="强调文字颜色 6 3 6" xfId="1566"/>
    <cellStyle name="强调文字颜色 6 4" xfId="1567"/>
    <cellStyle name="强调文字颜色 6 4 2" xfId="1568"/>
    <cellStyle name="强调文字颜色 6 4 2 2" xfId="1569"/>
    <cellStyle name="强调文字颜色 6 4 3" xfId="1570"/>
    <cellStyle name="强调文字颜色 6 5" xfId="1571"/>
    <cellStyle name="强调文字颜色 6 5 2" xfId="1572"/>
    <cellStyle name="强调文字颜色 6 5 3" xfId="1573"/>
    <cellStyle name="适中 2 2 2" xfId="1574"/>
    <cellStyle name="适中 2 2 2 2" xfId="1575"/>
    <cellStyle name="适中 2 2 3" xfId="1576"/>
    <cellStyle name="适中 2 3" xfId="1577"/>
    <cellStyle name="适中 2 3 2" xfId="1578"/>
    <cellStyle name="适中 3" xfId="1579"/>
    <cellStyle name="适中 3 2" xfId="1580"/>
    <cellStyle name="适中 3 2 2" xfId="1581"/>
    <cellStyle name="适中 3 2 2 2" xfId="1582"/>
    <cellStyle name="适中 3 2 2 3" xfId="1583"/>
    <cellStyle name="适中 3 2 3" xfId="1584"/>
    <cellStyle name="适中 3 2 3 2" xfId="1585"/>
    <cellStyle name="适中 3 2 4" xfId="1586"/>
    <cellStyle name="适中 3 2 5" xfId="1587"/>
    <cellStyle name="适中 3 3" xfId="1588"/>
    <cellStyle name="适中 3 3 2" xfId="1589"/>
    <cellStyle name="适中 3 3 2 2" xfId="1590"/>
    <cellStyle name="适中 3 3 3" xfId="1591"/>
    <cellStyle name="适中 4" xfId="1592"/>
    <cellStyle name="适中 4 2" xfId="1593"/>
    <cellStyle name="适中 4 2 2" xfId="1594"/>
    <cellStyle name="适中 4 3" xfId="1595"/>
    <cellStyle name="适中 5" xfId="1596"/>
    <cellStyle name="适中 5 2" xfId="1597"/>
    <cellStyle name="适中 5 2 2" xfId="1598"/>
    <cellStyle name="输出 2 2" xfId="1599"/>
    <cellStyle name="输出 2 2 2" xfId="1600"/>
    <cellStyle name="输出 2 2 2 2" xfId="1601"/>
    <cellStyle name="输出 2 2 3" xfId="1602"/>
    <cellStyle name="输出 2 3" xfId="1603"/>
    <cellStyle name="输出 2 3 2" xfId="1604"/>
    <cellStyle name="输出 2 4" xfId="1605"/>
    <cellStyle name="输出 2 5" xfId="1606"/>
    <cellStyle name="输出 3" xfId="1607"/>
    <cellStyle name="输出 3 2" xfId="1608"/>
    <cellStyle name="输出 3 2 2" xfId="1609"/>
    <cellStyle name="输出 3 2 2 2" xfId="1610"/>
    <cellStyle name="输出 3 2 2 2 2" xfId="1611"/>
    <cellStyle name="输出 3 2 3" xfId="1612"/>
    <cellStyle name="输出 3 2 3 2" xfId="1613"/>
    <cellStyle name="输出 3 2 4" xfId="1614"/>
    <cellStyle name="输出 3 2 5" xfId="1615"/>
    <cellStyle name="输出 3 3" xfId="1616"/>
    <cellStyle name="输出 3 3 2" xfId="1617"/>
    <cellStyle name="输出 3 3 2 2" xfId="1618"/>
    <cellStyle name="输出 3 3 3" xfId="1619"/>
    <cellStyle name="输出 3 4" xfId="1620"/>
    <cellStyle name="输出 3 4 2" xfId="1621"/>
    <cellStyle name="输出 3 5" xfId="1622"/>
    <cellStyle name="输出 3 6" xfId="1623"/>
    <cellStyle name="输出 5 2" xfId="1624"/>
    <cellStyle name="输出 5 2 2" xfId="1625"/>
    <cellStyle name="输出 5 3" xfId="1626"/>
    <cellStyle name="输入 2 2 2 2" xfId="1627"/>
    <cellStyle name="输入 2 2 3" xfId="1628"/>
    <cellStyle name="输入 2 3 2" xfId="1629"/>
    <cellStyle name="输入 2 4" xfId="1630"/>
    <cellStyle name="输入 2 5" xfId="1631"/>
    <cellStyle name="输入 3 2 2" xfId="1632"/>
    <cellStyle name="输入 3 2 2 2" xfId="1633"/>
    <cellStyle name="输入 3 2 2 2 2" xfId="1634"/>
    <cellStyle name="输入 3 2 2 3" xfId="1635"/>
    <cellStyle name="输入 3 2 3" xfId="1636"/>
    <cellStyle name="输入 3 2 3 2" xfId="1637"/>
    <cellStyle name="输入 3 2 5" xfId="1638"/>
    <cellStyle name="输入 3 3" xfId="1639"/>
    <cellStyle name="输入 3 3 2" xfId="1640"/>
    <cellStyle name="输入 3 3 2 2" xfId="1641"/>
    <cellStyle name="输入 3 3 3" xfId="1642"/>
    <cellStyle name="输入 3 4 2" xfId="1643"/>
    <cellStyle name="输入 3 5" xfId="1644"/>
    <cellStyle name="输入 3 6" xfId="1645"/>
    <cellStyle name="输入 4 2" xfId="1646"/>
    <cellStyle name="输入 4 3" xfId="1647"/>
    <cellStyle name="输入 5 2" xfId="1648"/>
    <cellStyle name="输入 5 3" xfId="1649"/>
    <cellStyle name="注释 2 2 2 3" xfId="1650"/>
    <cellStyle name="注释 2 2 3 2" xfId="1651"/>
    <cellStyle name="注释 2 2 5" xfId="1652"/>
    <cellStyle name="注释 2 3 2 2" xfId="1653"/>
    <cellStyle name="注释 2 3 3" xfId="1654"/>
    <cellStyle name="注释 2 4 2" xfId="1655"/>
    <cellStyle name="注释 2 6" xfId="1656"/>
    <cellStyle name="注释 3 2 2 2" xfId="1657"/>
    <cellStyle name="注释 3 2 3" xfId="1658"/>
    <cellStyle name="注释 3 3 2" xfId="1659"/>
    <cellStyle name="注释 3 4" xfId="1660"/>
    <cellStyle name="注释 5 2" xfId="1661"/>
    <cellStyle name="注释 5 2 2" xfId="1662"/>
    <cellStyle name="注释 5 3" xfId="1663"/>
  </cellStyles>
  <tableStyles count="0" defaultTableStyle="TableStyleMedium2"/>
  <colors>
    <mruColors>
      <color rgb="0000FF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666"/>
  <sheetViews>
    <sheetView tabSelected="1" view="pageBreakPreview" zoomScaleNormal="90" zoomScaleSheetLayoutView="100" workbookViewId="0">
      <pane xSplit="3" ySplit="6" topLeftCell="D6" activePane="bottomRight" state="frozen"/>
      <selection/>
      <selection pane="topRight"/>
      <selection pane="bottomLeft"/>
      <selection pane="bottomRight" activeCell="G6" sqref="G6"/>
    </sheetView>
  </sheetViews>
  <sheetFormatPr defaultColWidth="9" defaultRowHeight="13.5"/>
  <cols>
    <col min="1" max="1" width="5" style="2" customWidth="1"/>
    <col min="2" max="2" width="10.5" style="10" customWidth="1"/>
    <col min="3" max="3" width="20.5" style="10" customWidth="1"/>
    <col min="4" max="4" width="6.875" style="2" customWidth="1"/>
    <col min="5" max="5" width="10.25" style="2" customWidth="1"/>
    <col min="6" max="7" width="10.5" style="2" customWidth="1"/>
    <col min="8" max="8" width="14.75" style="2" customWidth="1"/>
    <col min="9" max="9" width="7.75" style="2" customWidth="1"/>
    <col min="10" max="10" width="11.125" style="2" customWidth="1"/>
    <col min="11" max="11" width="12.125" style="2" customWidth="1"/>
    <col min="12" max="12" width="13.25" style="2" customWidth="1"/>
    <col min="13" max="13" width="13.625" style="2" customWidth="1"/>
    <col min="14" max="14" width="14.625" style="2" customWidth="1"/>
  </cols>
  <sheetData>
    <row r="1" ht="22" customHeight="1" spans="1:2">
      <c r="A1" s="11" t="s">
        <v>0</v>
      </c>
      <c r="B1" s="12"/>
    </row>
    <row r="2" s="1" customFormat="1" ht="29.25" customHeight="1" spans="1:15">
      <c r="A2" s="13"/>
      <c r="B2" s="14" t="s">
        <v>1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48"/>
    </row>
    <row r="3" s="1" customFormat="1" ht="29.25" customHeight="1" spans="1:15">
      <c r="A3" s="15"/>
      <c r="B3" s="16"/>
      <c r="C3" s="16"/>
      <c r="D3" s="16"/>
      <c r="E3" s="17"/>
      <c r="F3" s="17"/>
      <c r="G3" s="17"/>
      <c r="H3" s="17"/>
      <c r="I3" s="17"/>
      <c r="J3" s="17"/>
      <c r="K3" s="17"/>
      <c r="L3" s="17"/>
      <c r="M3" s="17"/>
      <c r="N3" s="49"/>
      <c r="O3" s="48"/>
    </row>
    <row r="4" ht="22.5" customHeight="1" spans="1:14">
      <c r="A4" s="18" t="s">
        <v>2</v>
      </c>
      <c r="B4" s="18" t="s">
        <v>3</v>
      </c>
      <c r="C4" s="18" t="s">
        <v>4</v>
      </c>
      <c r="D4" s="18" t="s">
        <v>5</v>
      </c>
      <c r="E4" s="19" t="s">
        <v>6</v>
      </c>
      <c r="F4" s="20"/>
      <c r="G4" s="20"/>
      <c r="H4" s="20"/>
      <c r="I4" s="20"/>
      <c r="J4" s="20"/>
      <c r="K4" s="20"/>
      <c r="L4" s="20"/>
      <c r="M4" s="50"/>
      <c r="N4" s="51" t="s">
        <v>7</v>
      </c>
    </row>
    <row r="5" ht="24" customHeight="1" spans="1:14">
      <c r="A5" s="21"/>
      <c r="B5" s="21"/>
      <c r="C5" s="21"/>
      <c r="D5" s="21"/>
      <c r="E5" s="22" t="s">
        <v>8</v>
      </c>
      <c r="F5" s="23"/>
      <c r="G5" s="24"/>
      <c r="H5" s="22" t="s">
        <v>9</v>
      </c>
      <c r="I5" s="23"/>
      <c r="J5" s="24"/>
      <c r="K5" s="22" t="s">
        <v>10</v>
      </c>
      <c r="L5" s="23"/>
      <c r="M5" s="24"/>
      <c r="N5" s="52"/>
    </row>
    <row r="6" ht="53.25" customHeight="1" spans="1:14">
      <c r="A6" s="25"/>
      <c r="B6" s="25"/>
      <c r="C6" s="25"/>
      <c r="D6" s="25"/>
      <c r="E6" s="26" t="s">
        <v>11</v>
      </c>
      <c r="F6" s="26" t="s">
        <v>12</v>
      </c>
      <c r="G6" s="26" t="s">
        <v>13</v>
      </c>
      <c r="H6" s="26" t="s">
        <v>14</v>
      </c>
      <c r="I6" s="26" t="s">
        <v>15</v>
      </c>
      <c r="J6" s="53" t="s">
        <v>13</v>
      </c>
      <c r="K6" s="26" t="s">
        <v>16</v>
      </c>
      <c r="L6" s="26" t="s">
        <v>17</v>
      </c>
      <c r="M6" s="26" t="s">
        <v>18</v>
      </c>
      <c r="N6" s="54"/>
    </row>
    <row r="7" ht="36" customHeight="1" spans="1:14">
      <c r="A7" s="27">
        <v>1</v>
      </c>
      <c r="B7" s="27" t="s">
        <v>19</v>
      </c>
      <c r="C7" s="28" t="s">
        <v>20</v>
      </c>
      <c r="D7" s="27" t="s">
        <v>21</v>
      </c>
      <c r="E7" s="29"/>
      <c r="F7" s="30" t="s">
        <v>22</v>
      </c>
      <c r="G7" s="29">
        <f t="shared" ref="G7" si="0">IF(E7*1000&gt;20000,20000,INT(E7*1000+0.5))</f>
        <v>0</v>
      </c>
      <c r="H7" s="27">
        <v>5933</v>
      </c>
      <c r="I7" s="30" t="s">
        <v>23</v>
      </c>
      <c r="J7" s="29">
        <f t="shared" ref="J7" si="1">INT(H7*0.15+0.5)</f>
        <v>890</v>
      </c>
      <c r="K7" s="29">
        <f t="shared" ref="K7" si="2">G7+J7</f>
        <v>890</v>
      </c>
      <c r="L7" s="29">
        <f t="shared" ref="L7:L18" si="3">INT(K7*0.8+0.5)</f>
        <v>712</v>
      </c>
      <c r="M7" s="29">
        <f t="shared" ref="M7:M70" si="4">K7-L7</f>
        <v>178</v>
      </c>
      <c r="N7" s="55"/>
    </row>
    <row r="8" ht="36" customHeight="1" spans="1:14">
      <c r="A8" s="27">
        <v>2</v>
      </c>
      <c r="B8" s="27" t="s">
        <v>24</v>
      </c>
      <c r="C8" s="31" t="s">
        <v>25</v>
      </c>
      <c r="D8" s="27" t="s">
        <v>21</v>
      </c>
      <c r="E8" s="29"/>
      <c r="F8" s="30" t="s">
        <v>22</v>
      </c>
      <c r="G8" s="29">
        <f t="shared" ref="G8:G71" si="5">IF(E8*1000&gt;20000,20000,INT(E8*1000+0.5))</f>
        <v>0</v>
      </c>
      <c r="H8" s="27">
        <v>19032</v>
      </c>
      <c r="I8" s="30" t="s">
        <v>23</v>
      </c>
      <c r="J8" s="29">
        <f t="shared" ref="J8:J71" si="6">INT(H8*0.15+0.5)</f>
        <v>2855</v>
      </c>
      <c r="K8" s="29">
        <f t="shared" ref="K8:K71" si="7">G8+J8</f>
        <v>2855</v>
      </c>
      <c r="L8" s="29">
        <f t="shared" si="3"/>
        <v>2284</v>
      </c>
      <c r="M8" s="29">
        <f t="shared" si="4"/>
        <v>571</v>
      </c>
      <c r="N8" s="55"/>
    </row>
    <row r="9" ht="36" customHeight="1" spans="1:14">
      <c r="A9" s="27">
        <v>3</v>
      </c>
      <c r="B9" s="32" t="s">
        <v>26</v>
      </c>
      <c r="C9" s="33" t="s">
        <v>27</v>
      </c>
      <c r="D9" s="27" t="s">
        <v>21</v>
      </c>
      <c r="E9" s="29"/>
      <c r="F9" s="30" t="s">
        <v>22</v>
      </c>
      <c r="G9" s="29">
        <f t="shared" si="5"/>
        <v>0</v>
      </c>
      <c r="H9" s="27">
        <v>19367.81</v>
      </c>
      <c r="I9" s="30" t="s">
        <v>23</v>
      </c>
      <c r="J9" s="29">
        <f t="shared" si="6"/>
        <v>2905</v>
      </c>
      <c r="K9" s="29">
        <f t="shared" si="7"/>
        <v>2905</v>
      </c>
      <c r="L9" s="29">
        <f t="shared" si="3"/>
        <v>2324</v>
      </c>
      <c r="M9" s="29">
        <f t="shared" si="4"/>
        <v>581</v>
      </c>
      <c r="N9" s="55"/>
    </row>
    <row r="10" ht="36" customHeight="1" spans="1:14">
      <c r="A10" s="27">
        <v>4</v>
      </c>
      <c r="B10" s="34" t="s">
        <v>28</v>
      </c>
      <c r="C10" s="33" t="s">
        <v>29</v>
      </c>
      <c r="D10" s="27" t="s">
        <v>21</v>
      </c>
      <c r="E10" s="29"/>
      <c r="F10" s="30" t="s">
        <v>22</v>
      </c>
      <c r="G10" s="29">
        <f t="shared" si="5"/>
        <v>0</v>
      </c>
      <c r="H10" s="27">
        <v>10493.43</v>
      </c>
      <c r="I10" s="30" t="s">
        <v>23</v>
      </c>
      <c r="J10" s="29">
        <f t="shared" si="6"/>
        <v>1574</v>
      </c>
      <c r="K10" s="29">
        <f t="shared" si="7"/>
        <v>1574</v>
      </c>
      <c r="L10" s="29">
        <f t="shared" si="3"/>
        <v>1259</v>
      </c>
      <c r="M10" s="29">
        <f t="shared" si="4"/>
        <v>315</v>
      </c>
      <c r="N10" s="55"/>
    </row>
    <row r="11" ht="36" customHeight="1" spans="1:14">
      <c r="A11" s="27">
        <v>5</v>
      </c>
      <c r="B11" s="35" t="s">
        <v>30</v>
      </c>
      <c r="C11" s="33" t="s">
        <v>31</v>
      </c>
      <c r="D11" s="27" t="s">
        <v>21</v>
      </c>
      <c r="E11" s="29"/>
      <c r="F11" s="30" t="s">
        <v>22</v>
      </c>
      <c r="G11" s="29">
        <f t="shared" si="5"/>
        <v>0</v>
      </c>
      <c r="H11" s="27">
        <v>6839</v>
      </c>
      <c r="I11" s="30" t="s">
        <v>23</v>
      </c>
      <c r="J11" s="29">
        <f t="shared" si="6"/>
        <v>1026</v>
      </c>
      <c r="K11" s="29">
        <f t="shared" si="7"/>
        <v>1026</v>
      </c>
      <c r="L11" s="29">
        <f t="shared" si="3"/>
        <v>821</v>
      </c>
      <c r="M11" s="29">
        <f t="shared" si="4"/>
        <v>205</v>
      </c>
      <c r="N11" s="55"/>
    </row>
    <row r="12" ht="36" customHeight="1" spans="1:14">
      <c r="A12" s="27">
        <v>6</v>
      </c>
      <c r="B12" s="36" t="s">
        <v>32</v>
      </c>
      <c r="C12" s="31" t="s">
        <v>33</v>
      </c>
      <c r="D12" s="27" t="s">
        <v>21</v>
      </c>
      <c r="E12" s="29"/>
      <c r="F12" s="30" t="s">
        <v>22</v>
      </c>
      <c r="G12" s="29">
        <f t="shared" si="5"/>
        <v>0</v>
      </c>
      <c r="H12" s="27">
        <v>28312</v>
      </c>
      <c r="I12" s="30" t="s">
        <v>23</v>
      </c>
      <c r="J12" s="29">
        <f t="shared" si="6"/>
        <v>4247</v>
      </c>
      <c r="K12" s="29">
        <f t="shared" si="7"/>
        <v>4247</v>
      </c>
      <c r="L12" s="29">
        <f t="shared" si="3"/>
        <v>3398</v>
      </c>
      <c r="M12" s="29">
        <f t="shared" si="4"/>
        <v>849</v>
      </c>
      <c r="N12" s="55"/>
    </row>
    <row r="13" ht="36" customHeight="1" spans="1:14">
      <c r="A13" s="27">
        <v>7</v>
      </c>
      <c r="B13" s="27" t="s">
        <v>34</v>
      </c>
      <c r="C13" s="33" t="s">
        <v>35</v>
      </c>
      <c r="D13" s="27" t="s">
        <v>21</v>
      </c>
      <c r="E13" s="29"/>
      <c r="F13" s="30" t="s">
        <v>22</v>
      </c>
      <c r="G13" s="29">
        <f t="shared" si="5"/>
        <v>0</v>
      </c>
      <c r="H13" s="27">
        <v>20697</v>
      </c>
      <c r="I13" s="30" t="s">
        <v>23</v>
      </c>
      <c r="J13" s="29">
        <f t="shared" si="6"/>
        <v>3105</v>
      </c>
      <c r="K13" s="29">
        <f t="shared" si="7"/>
        <v>3105</v>
      </c>
      <c r="L13" s="29">
        <f t="shared" si="3"/>
        <v>2484</v>
      </c>
      <c r="M13" s="29">
        <f t="shared" si="4"/>
        <v>621</v>
      </c>
      <c r="N13" s="55"/>
    </row>
    <row r="14" ht="36" customHeight="1" spans="1:14">
      <c r="A14" s="27">
        <v>8</v>
      </c>
      <c r="B14" s="27" t="s">
        <v>36</v>
      </c>
      <c r="C14" s="33" t="s">
        <v>37</v>
      </c>
      <c r="D14" s="27" t="s">
        <v>21</v>
      </c>
      <c r="E14" s="29"/>
      <c r="F14" s="30" t="s">
        <v>22</v>
      </c>
      <c r="G14" s="29">
        <f t="shared" si="5"/>
        <v>0</v>
      </c>
      <c r="H14" s="27">
        <v>11909</v>
      </c>
      <c r="I14" s="30" t="s">
        <v>23</v>
      </c>
      <c r="J14" s="29">
        <f t="shared" si="6"/>
        <v>1786</v>
      </c>
      <c r="K14" s="29">
        <f t="shared" si="7"/>
        <v>1786</v>
      </c>
      <c r="L14" s="29">
        <f t="shared" si="3"/>
        <v>1429</v>
      </c>
      <c r="M14" s="29">
        <f t="shared" si="4"/>
        <v>357</v>
      </c>
      <c r="N14" s="55"/>
    </row>
    <row r="15" ht="36" customHeight="1" spans="1:14">
      <c r="A15" s="27">
        <v>9</v>
      </c>
      <c r="B15" s="37" t="s">
        <v>38</v>
      </c>
      <c r="C15" s="38" t="s">
        <v>39</v>
      </c>
      <c r="D15" s="27" t="s">
        <v>21</v>
      </c>
      <c r="E15" s="29"/>
      <c r="F15" s="30" t="s">
        <v>22</v>
      </c>
      <c r="G15" s="29">
        <f t="shared" si="5"/>
        <v>0</v>
      </c>
      <c r="H15" s="27">
        <v>23326.7</v>
      </c>
      <c r="I15" s="30" t="s">
        <v>23</v>
      </c>
      <c r="J15" s="29">
        <f t="shared" si="6"/>
        <v>3499</v>
      </c>
      <c r="K15" s="29">
        <f t="shared" si="7"/>
        <v>3499</v>
      </c>
      <c r="L15" s="29">
        <f t="shared" si="3"/>
        <v>2799</v>
      </c>
      <c r="M15" s="29">
        <f t="shared" si="4"/>
        <v>700</v>
      </c>
      <c r="N15" s="55"/>
    </row>
    <row r="16" ht="36" customHeight="1" spans="1:14">
      <c r="A16" s="27">
        <v>10</v>
      </c>
      <c r="B16" s="39" t="s">
        <v>40</v>
      </c>
      <c r="C16" s="33" t="s">
        <v>41</v>
      </c>
      <c r="D16" s="27" t="s">
        <v>21</v>
      </c>
      <c r="E16" s="29"/>
      <c r="F16" s="30" t="s">
        <v>22</v>
      </c>
      <c r="G16" s="29">
        <f t="shared" si="5"/>
        <v>0</v>
      </c>
      <c r="H16" s="27">
        <v>22931</v>
      </c>
      <c r="I16" s="30" t="s">
        <v>23</v>
      </c>
      <c r="J16" s="29">
        <f t="shared" si="6"/>
        <v>3440</v>
      </c>
      <c r="K16" s="29">
        <f t="shared" si="7"/>
        <v>3440</v>
      </c>
      <c r="L16" s="29">
        <f t="shared" si="3"/>
        <v>2752</v>
      </c>
      <c r="M16" s="29">
        <f t="shared" si="4"/>
        <v>688</v>
      </c>
      <c r="N16" s="55"/>
    </row>
    <row r="17" ht="36" customHeight="1" spans="1:14">
      <c r="A17" s="27">
        <v>11</v>
      </c>
      <c r="B17" s="27" t="s">
        <v>42</v>
      </c>
      <c r="C17" s="40" t="s">
        <v>43</v>
      </c>
      <c r="D17" s="27" t="s">
        <v>21</v>
      </c>
      <c r="E17" s="29"/>
      <c r="F17" s="30" t="s">
        <v>22</v>
      </c>
      <c r="G17" s="29">
        <f t="shared" si="5"/>
        <v>0</v>
      </c>
      <c r="H17" s="27">
        <v>16993</v>
      </c>
      <c r="I17" s="30" t="s">
        <v>23</v>
      </c>
      <c r="J17" s="29">
        <f t="shared" si="6"/>
        <v>2549</v>
      </c>
      <c r="K17" s="29">
        <f t="shared" si="7"/>
        <v>2549</v>
      </c>
      <c r="L17" s="29">
        <f t="shared" si="3"/>
        <v>2039</v>
      </c>
      <c r="M17" s="29">
        <f t="shared" si="4"/>
        <v>510</v>
      </c>
      <c r="N17" s="55"/>
    </row>
    <row r="18" ht="36" customHeight="1" spans="1:14">
      <c r="A18" s="27">
        <v>12</v>
      </c>
      <c r="B18" s="27" t="s">
        <v>44</v>
      </c>
      <c r="C18" s="31" t="s">
        <v>45</v>
      </c>
      <c r="D18" s="27" t="s">
        <v>21</v>
      </c>
      <c r="E18" s="29"/>
      <c r="F18" s="30" t="s">
        <v>22</v>
      </c>
      <c r="G18" s="29">
        <f t="shared" si="5"/>
        <v>0</v>
      </c>
      <c r="H18" s="27">
        <v>5203</v>
      </c>
      <c r="I18" s="30" t="s">
        <v>23</v>
      </c>
      <c r="J18" s="29">
        <f t="shared" si="6"/>
        <v>780</v>
      </c>
      <c r="K18" s="29">
        <f t="shared" si="7"/>
        <v>780</v>
      </c>
      <c r="L18" s="29">
        <f t="shared" si="3"/>
        <v>624</v>
      </c>
      <c r="M18" s="29">
        <f t="shared" si="4"/>
        <v>156</v>
      </c>
      <c r="N18" s="55"/>
    </row>
    <row r="19" ht="36" customHeight="1" spans="1:14">
      <c r="A19" s="27">
        <v>13</v>
      </c>
      <c r="B19" s="27" t="s">
        <v>46</v>
      </c>
      <c r="C19" s="31" t="s">
        <v>47</v>
      </c>
      <c r="D19" s="27" t="s">
        <v>21</v>
      </c>
      <c r="E19" s="29"/>
      <c r="F19" s="30" t="s">
        <v>22</v>
      </c>
      <c r="G19" s="29">
        <f t="shared" si="5"/>
        <v>0</v>
      </c>
      <c r="H19" s="27">
        <v>18187</v>
      </c>
      <c r="I19" s="30" t="s">
        <v>23</v>
      </c>
      <c r="J19" s="29">
        <f t="shared" si="6"/>
        <v>2728</v>
      </c>
      <c r="K19" s="29">
        <f t="shared" si="7"/>
        <v>2728</v>
      </c>
      <c r="L19" s="29">
        <v>2183</v>
      </c>
      <c r="M19" s="29">
        <f t="shared" si="4"/>
        <v>545</v>
      </c>
      <c r="N19" s="55"/>
    </row>
    <row r="20" ht="36" customHeight="1" spans="1:14">
      <c r="A20" s="27">
        <v>14</v>
      </c>
      <c r="B20" s="27" t="s">
        <v>48</v>
      </c>
      <c r="C20" s="31" t="s">
        <v>49</v>
      </c>
      <c r="D20" s="27" t="s">
        <v>21</v>
      </c>
      <c r="E20" s="29"/>
      <c r="F20" s="30" t="s">
        <v>22</v>
      </c>
      <c r="G20" s="29">
        <f t="shared" si="5"/>
        <v>0</v>
      </c>
      <c r="H20" s="27">
        <v>14214</v>
      </c>
      <c r="I20" s="30" t="s">
        <v>23</v>
      </c>
      <c r="J20" s="29">
        <f t="shared" si="6"/>
        <v>2132</v>
      </c>
      <c r="K20" s="29">
        <f t="shared" si="7"/>
        <v>2132</v>
      </c>
      <c r="L20" s="29">
        <f>INT(K20*0.8+0.5)</f>
        <v>1706</v>
      </c>
      <c r="M20" s="29">
        <f t="shared" si="4"/>
        <v>426</v>
      </c>
      <c r="N20" s="55"/>
    </row>
    <row r="21" ht="36" customHeight="1" spans="1:14">
      <c r="A21" s="27">
        <v>15</v>
      </c>
      <c r="B21" s="27" t="s">
        <v>50</v>
      </c>
      <c r="C21" s="33" t="s">
        <v>51</v>
      </c>
      <c r="D21" s="27" t="s">
        <v>21</v>
      </c>
      <c r="E21" s="29"/>
      <c r="F21" s="30" t="s">
        <v>22</v>
      </c>
      <c r="G21" s="29">
        <f t="shared" si="5"/>
        <v>0</v>
      </c>
      <c r="H21" s="27">
        <v>8065</v>
      </c>
      <c r="I21" s="30" t="s">
        <v>23</v>
      </c>
      <c r="J21" s="29">
        <f t="shared" si="6"/>
        <v>1210</v>
      </c>
      <c r="K21" s="29">
        <f t="shared" si="7"/>
        <v>1210</v>
      </c>
      <c r="L21" s="29">
        <f>INT(K21*0.8+0.5)</f>
        <v>968</v>
      </c>
      <c r="M21" s="29">
        <f t="shared" si="4"/>
        <v>242</v>
      </c>
      <c r="N21" s="55"/>
    </row>
    <row r="22" ht="36" customHeight="1" spans="1:14">
      <c r="A22" s="27">
        <v>16</v>
      </c>
      <c r="B22" s="27" t="s">
        <v>52</v>
      </c>
      <c r="C22" s="33" t="s">
        <v>53</v>
      </c>
      <c r="D22" s="27" t="s">
        <v>21</v>
      </c>
      <c r="E22" s="29"/>
      <c r="F22" s="30" t="s">
        <v>22</v>
      </c>
      <c r="G22" s="29">
        <f t="shared" si="5"/>
        <v>0</v>
      </c>
      <c r="H22" s="27">
        <v>17815</v>
      </c>
      <c r="I22" s="30" t="s">
        <v>23</v>
      </c>
      <c r="J22" s="29">
        <f t="shared" si="6"/>
        <v>2672</v>
      </c>
      <c r="K22" s="29">
        <f t="shared" si="7"/>
        <v>2672</v>
      </c>
      <c r="L22" s="29">
        <f>INT(K22*0.8+0.5)</f>
        <v>2138</v>
      </c>
      <c r="M22" s="29">
        <f t="shared" si="4"/>
        <v>534</v>
      </c>
      <c r="N22" s="55"/>
    </row>
    <row r="23" ht="36" customHeight="1" spans="1:14">
      <c r="A23" s="27">
        <v>17</v>
      </c>
      <c r="B23" s="27" t="s">
        <v>54</v>
      </c>
      <c r="C23" s="38" t="s">
        <v>55</v>
      </c>
      <c r="D23" s="27" t="s">
        <v>21</v>
      </c>
      <c r="E23" s="29"/>
      <c r="F23" s="30" t="s">
        <v>22</v>
      </c>
      <c r="G23" s="29">
        <f t="shared" si="5"/>
        <v>0</v>
      </c>
      <c r="H23" s="27">
        <v>18705</v>
      </c>
      <c r="I23" s="30" t="s">
        <v>23</v>
      </c>
      <c r="J23" s="29">
        <f t="shared" si="6"/>
        <v>2806</v>
      </c>
      <c r="K23" s="29">
        <f t="shared" si="7"/>
        <v>2806</v>
      </c>
      <c r="L23" s="29">
        <f>INT(K23*0.8+0.5)</f>
        <v>2245</v>
      </c>
      <c r="M23" s="29">
        <f t="shared" si="4"/>
        <v>561</v>
      </c>
      <c r="N23" s="55"/>
    </row>
    <row r="24" ht="36" customHeight="1" spans="1:14">
      <c r="A24" s="27">
        <v>18</v>
      </c>
      <c r="B24" s="27" t="s">
        <v>56</v>
      </c>
      <c r="C24" s="33" t="s">
        <v>57</v>
      </c>
      <c r="D24" s="27" t="s">
        <v>21</v>
      </c>
      <c r="E24" s="29"/>
      <c r="F24" s="30" t="s">
        <v>22</v>
      </c>
      <c r="G24" s="29">
        <f t="shared" si="5"/>
        <v>0</v>
      </c>
      <c r="H24" s="27">
        <v>26754</v>
      </c>
      <c r="I24" s="30" t="s">
        <v>23</v>
      </c>
      <c r="J24" s="29">
        <f t="shared" si="6"/>
        <v>4013</v>
      </c>
      <c r="K24" s="29">
        <f t="shared" si="7"/>
        <v>4013</v>
      </c>
      <c r="L24" s="29">
        <v>3211</v>
      </c>
      <c r="M24" s="29">
        <f t="shared" si="4"/>
        <v>802</v>
      </c>
      <c r="N24" s="55"/>
    </row>
    <row r="25" ht="42.75" customHeight="1" spans="1:14">
      <c r="A25" s="27">
        <v>19</v>
      </c>
      <c r="B25" s="41" t="s">
        <v>58</v>
      </c>
      <c r="C25" s="33" t="s">
        <v>59</v>
      </c>
      <c r="D25" s="27" t="s">
        <v>21</v>
      </c>
      <c r="E25" s="29"/>
      <c r="F25" s="30" t="s">
        <v>22</v>
      </c>
      <c r="G25" s="29">
        <f t="shared" si="5"/>
        <v>0</v>
      </c>
      <c r="H25" s="27">
        <v>10806</v>
      </c>
      <c r="I25" s="30" t="s">
        <v>23</v>
      </c>
      <c r="J25" s="29">
        <f t="shared" si="6"/>
        <v>1621</v>
      </c>
      <c r="K25" s="29">
        <f t="shared" si="7"/>
        <v>1621</v>
      </c>
      <c r="L25" s="29">
        <f>INT(K25*0.8+0.5)</f>
        <v>1297</v>
      </c>
      <c r="M25" s="29">
        <f t="shared" si="4"/>
        <v>324</v>
      </c>
      <c r="N25" s="55"/>
    </row>
    <row r="26" ht="44.25" customHeight="1" spans="1:14">
      <c r="A26" s="27">
        <v>20</v>
      </c>
      <c r="B26" s="27" t="s">
        <v>60</v>
      </c>
      <c r="C26" s="31" t="s">
        <v>61</v>
      </c>
      <c r="D26" s="27" t="s">
        <v>21</v>
      </c>
      <c r="E26" s="29"/>
      <c r="F26" s="30" t="s">
        <v>22</v>
      </c>
      <c r="G26" s="29">
        <f t="shared" si="5"/>
        <v>0</v>
      </c>
      <c r="H26" s="27">
        <v>21543</v>
      </c>
      <c r="I26" s="30" t="s">
        <v>23</v>
      </c>
      <c r="J26" s="29">
        <f t="shared" si="6"/>
        <v>3231</v>
      </c>
      <c r="K26" s="29">
        <f t="shared" si="7"/>
        <v>3231</v>
      </c>
      <c r="L26" s="29">
        <f>INT(K26*0.8+0.5)</f>
        <v>2585</v>
      </c>
      <c r="M26" s="29">
        <f t="shared" si="4"/>
        <v>646</v>
      </c>
      <c r="N26" s="55"/>
    </row>
    <row r="27" ht="45.75" customHeight="1" spans="1:14">
      <c r="A27" s="27">
        <v>21</v>
      </c>
      <c r="B27" s="27" t="s">
        <v>60</v>
      </c>
      <c r="C27" s="31" t="s">
        <v>62</v>
      </c>
      <c r="D27" s="27" t="s">
        <v>21</v>
      </c>
      <c r="E27" s="29"/>
      <c r="F27" s="30" t="s">
        <v>22</v>
      </c>
      <c r="G27" s="29">
        <f t="shared" si="5"/>
        <v>0</v>
      </c>
      <c r="H27" s="27">
        <v>20575</v>
      </c>
      <c r="I27" s="30" t="s">
        <v>23</v>
      </c>
      <c r="J27" s="29">
        <f t="shared" si="6"/>
        <v>3086</v>
      </c>
      <c r="K27" s="29">
        <f t="shared" si="7"/>
        <v>3086</v>
      </c>
      <c r="L27" s="29">
        <f>INT(K27*0.8+0.5)</f>
        <v>2469</v>
      </c>
      <c r="M27" s="29">
        <f t="shared" si="4"/>
        <v>617</v>
      </c>
      <c r="N27" s="55"/>
    </row>
    <row r="28" ht="36.75" customHeight="1" spans="1:14">
      <c r="A28" s="27">
        <v>22</v>
      </c>
      <c r="B28" s="27" t="s">
        <v>63</v>
      </c>
      <c r="C28" s="33" t="s">
        <v>64</v>
      </c>
      <c r="D28" s="27" t="s">
        <v>21</v>
      </c>
      <c r="E28" s="29"/>
      <c r="F28" s="30" t="s">
        <v>22</v>
      </c>
      <c r="G28" s="29">
        <f t="shared" si="5"/>
        <v>0</v>
      </c>
      <c r="H28" s="27">
        <v>21075.96</v>
      </c>
      <c r="I28" s="30" t="s">
        <v>23</v>
      </c>
      <c r="J28" s="29">
        <f t="shared" si="6"/>
        <v>3161</v>
      </c>
      <c r="K28" s="29">
        <f t="shared" si="7"/>
        <v>3161</v>
      </c>
      <c r="L28" s="29">
        <f>INT(K28*0.8+0.5)</f>
        <v>2529</v>
      </c>
      <c r="M28" s="29">
        <f t="shared" si="4"/>
        <v>632</v>
      </c>
      <c r="N28" s="55"/>
    </row>
    <row r="29" ht="36.75" customHeight="1" spans="1:14">
      <c r="A29" s="27">
        <v>23</v>
      </c>
      <c r="B29" s="27" t="s">
        <v>63</v>
      </c>
      <c r="C29" s="31" t="s">
        <v>65</v>
      </c>
      <c r="D29" s="27" t="s">
        <v>21</v>
      </c>
      <c r="E29" s="29"/>
      <c r="F29" s="30" t="s">
        <v>22</v>
      </c>
      <c r="G29" s="29">
        <f t="shared" si="5"/>
        <v>0</v>
      </c>
      <c r="H29" s="27">
        <v>82418</v>
      </c>
      <c r="I29" s="30" t="s">
        <v>23</v>
      </c>
      <c r="J29" s="29">
        <f t="shared" si="6"/>
        <v>12363</v>
      </c>
      <c r="K29" s="29">
        <f t="shared" si="7"/>
        <v>12363</v>
      </c>
      <c r="L29" s="29">
        <v>9891</v>
      </c>
      <c r="M29" s="29">
        <f t="shared" si="4"/>
        <v>2472</v>
      </c>
      <c r="N29" s="55"/>
    </row>
    <row r="30" ht="36.75" customHeight="1" spans="1:14">
      <c r="A30" s="27">
        <v>24</v>
      </c>
      <c r="B30" s="27" t="s">
        <v>66</v>
      </c>
      <c r="C30" s="33" t="s">
        <v>67</v>
      </c>
      <c r="D30" s="27" t="s">
        <v>21</v>
      </c>
      <c r="E30" s="29"/>
      <c r="F30" s="30" t="s">
        <v>22</v>
      </c>
      <c r="G30" s="29">
        <f t="shared" si="5"/>
        <v>0</v>
      </c>
      <c r="H30" s="27">
        <v>11737</v>
      </c>
      <c r="I30" s="30" t="s">
        <v>23</v>
      </c>
      <c r="J30" s="29">
        <f t="shared" si="6"/>
        <v>1761</v>
      </c>
      <c r="K30" s="29">
        <f t="shared" si="7"/>
        <v>1761</v>
      </c>
      <c r="L30" s="29">
        <f>INT(K30*0.8+0.5)</f>
        <v>1409</v>
      </c>
      <c r="M30" s="29">
        <f t="shared" si="4"/>
        <v>352</v>
      </c>
      <c r="N30" s="55"/>
    </row>
    <row r="31" ht="36.75" customHeight="1" spans="1:14">
      <c r="A31" s="27">
        <v>25</v>
      </c>
      <c r="B31" s="41" t="s">
        <v>68</v>
      </c>
      <c r="C31" s="33" t="s">
        <v>69</v>
      </c>
      <c r="D31" s="27" t="s">
        <v>21</v>
      </c>
      <c r="E31" s="29"/>
      <c r="F31" s="30" t="s">
        <v>22</v>
      </c>
      <c r="G31" s="29">
        <f t="shared" si="5"/>
        <v>0</v>
      </c>
      <c r="H31" s="27">
        <v>12858</v>
      </c>
      <c r="I31" s="30" t="s">
        <v>23</v>
      </c>
      <c r="J31" s="29">
        <f t="shared" si="6"/>
        <v>1929</v>
      </c>
      <c r="K31" s="29">
        <f t="shared" si="7"/>
        <v>1929</v>
      </c>
      <c r="L31" s="29">
        <f>INT(K31*0.8+0.5)</f>
        <v>1543</v>
      </c>
      <c r="M31" s="29">
        <f t="shared" si="4"/>
        <v>386</v>
      </c>
      <c r="N31" s="55"/>
    </row>
    <row r="32" ht="36.75" customHeight="1" spans="1:14">
      <c r="A32" s="27">
        <v>26</v>
      </c>
      <c r="B32" s="42" t="s">
        <v>70</v>
      </c>
      <c r="C32" s="31" t="s">
        <v>71</v>
      </c>
      <c r="D32" s="27" t="s">
        <v>21</v>
      </c>
      <c r="E32" s="29"/>
      <c r="F32" s="30" t="s">
        <v>22</v>
      </c>
      <c r="G32" s="29">
        <f t="shared" si="5"/>
        <v>0</v>
      </c>
      <c r="H32" s="27">
        <v>8642</v>
      </c>
      <c r="I32" s="30" t="s">
        <v>23</v>
      </c>
      <c r="J32" s="29">
        <f t="shared" si="6"/>
        <v>1296</v>
      </c>
      <c r="K32" s="29">
        <f t="shared" si="7"/>
        <v>1296</v>
      </c>
      <c r="L32" s="29">
        <f>INT(K32*0.8+0.5)</f>
        <v>1037</v>
      </c>
      <c r="M32" s="29">
        <f t="shared" si="4"/>
        <v>259</v>
      </c>
      <c r="N32" s="55"/>
    </row>
    <row r="33" ht="36.75" customHeight="1" spans="1:14">
      <c r="A33" s="27">
        <v>27</v>
      </c>
      <c r="B33" s="27" t="s">
        <v>72</v>
      </c>
      <c r="C33" s="31" t="s">
        <v>73</v>
      </c>
      <c r="D33" s="27" t="s">
        <v>21</v>
      </c>
      <c r="E33" s="29"/>
      <c r="F33" s="30" t="s">
        <v>22</v>
      </c>
      <c r="G33" s="29">
        <f t="shared" si="5"/>
        <v>0</v>
      </c>
      <c r="H33" s="27">
        <v>9847</v>
      </c>
      <c r="I33" s="30" t="s">
        <v>23</v>
      </c>
      <c r="J33" s="29">
        <f t="shared" si="6"/>
        <v>1477</v>
      </c>
      <c r="K33" s="29">
        <f t="shared" si="7"/>
        <v>1477</v>
      </c>
      <c r="L33" s="29">
        <f>INT(K33*0.8+0.5)</f>
        <v>1182</v>
      </c>
      <c r="M33" s="29">
        <f t="shared" si="4"/>
        <v>295</v>
      </c>
      <c r="N33" s="55"/>
    </row>
    <row r="34" ht="38.25" customHeight="1" spans="1:14">
      <c r="A34" s="27">
        <v>28</v>
      </c>
      <c r="B34" s="41" t="s">
        <v>74</v>
      </c>
      <c r="C34" s="38" t="s">
        <v>75</v>
      </c>
      <c r="D34" s="27" t="s">
        <v>21</v>
      </c>
      <c r="E34" s="29"/>
      <c r="F34" s="30" t="s">
        <v>22</v>
      </c>
      <c r="G34" s="29">
        <f t="shared" si="5"/>
        <v>0</v>
      </c>
      <c r="H34" s="27">
        <v>22455</v>
      </c>
      <c r="I34" s="30" t="s">
        <v>23</v>
      </c>
      <c r="J34" s="29">
        <f t="shared" si="6"/>
        <v>3368</v>
      </c>
      <c r="K34" s="29">
        <f t="shared" si="7"/>
        <v>3368</v>
      </c>
      <c r="L34" s="29">
        <v>2695</v>
      </c>
      <c r="M34" s="29">
        <f t="shared" si="4"/>
        <v>673</v>
      </c>
      <c r="N34" s="55"/>
    </row>
    <row r="35" ht="43.5" customHeight="1" spans="1:14">
      <c r="A35" s="27">
        <v>29</v>
      </c>
      <c r="B35" s="27" t="s">
        <v>76</v>
      </c>
      <c r="C35" s="33" t="s">
        <v>77</v>
      </c>
      <c r="D35" s="27" t="s">
        <v>21</v>
      </c>
      <c r="E35" s="29"/>
      <c r="F35" s="30" t="s">
        <v>22</v>
      </c>
      <c r="G35" s="29">
        <f t="shared" si="5"/>
        <v>0</v>
      </c>
      <c r="H35" s="27">
        <v>14967</v>
      </c>
      <c r="I35" s="30" t="s">
        <v>23</v>
      </c>
      <c r="J35" s="29">
        <f t="shared" si="6"/>
        <v>2245</v>
      </c>
      <c r="K35" s="29">
        <f t="shared" si="7"/>
        <v>2245</v>
      </c>
      <c r="L35" s="29">
        <f t="shared" ref="L35:L44" si="8">INT(K35*0.8+0.5)</f>
        <v>1796</v>
      </c>
      <c r="M35" s="29">
        <f t="shared" si="4"/>
        <v>449</v>
      </c>
      <c r="N35" s="55"/>
    </row>
    <row r="36" ht="36.75" customHeight="1" spans="1:14">
      <c r="A36" s="27">
        <v>30</v>
      </c>
      <c r="B36" s="27" t="s">
        <v>78</v>
      </c>
      <c r="C36" s="33" t="s">
        <v>79</v>
      </c>
      <c r="D36" s="27" t="s">
        <v>21</v>
      </c>
      <c r="E36" s="29"/>
      <c r="F36" s="30" t="s">
        <v>22</v>
      </c>
      <c r="G36" s="29">
        <f t="shared" si="5"/>
        <v>0</v>
      </c>
      <c r="H36" s="27">
        <v>10615</v>
      </c>
      <c r="I36" s="30" t="s">
        <v>23</v>
      </c>
      <c r="J36" s="29">
        <f t="shared" si="6"/>
        <v>1592</v>
      </c>
      <c r="K36" s="29">
        <f t="shared" si="7"/>
        <v>1592</v>
      </c>
      <c r="L36" s="29">
        <f t="shared" si="8"/>
        <v>1274</v>
      </c>
      <c r="M36" s="29">
        <f t="shared" si="4"/>
        <v>318</v>
      </c>
      <c r="N36" s="55"/>
    </row>
    <row r="37" ht="36.75" customHeight="1" spans="1:14">
      <c r="A37" s="27">
        <v>31</v>
      </c>
      <c r="B37" s="42" t="s">
        <v>80</v>
      </c>
      <c r="C37" s="43" t="s">
        <v>81</v>
      </c>
      <c r="D37" s="27" t="s">
        <v>21</v>
      </c>
      <c r="E37" s="29"/>
      <c r="F37" s="30" t="s">
        <v>22</v>
      </c>
      <c r="G37" s="29">
        <f t="shared" si="5"/>
        <v>0</v>
      </c>
      <c r="H37" s="27">
        <v>21677.4</v>
      </c>
      <c r="I37" s="30" t="s">
        <v>23</v>
      </c>
      <c r="J37" s="29">
        <f t="shared" si="6"/>
        <v>3252</v>
      </c>
      <c r="K37" s="29">
        <f t="shared" si="7"/>
        <v>3252</v>
      </c>
      <c r="L37" s="29">
        <f t="shared" si="8"/>
        <v>2602</v>
      </c>
      <c r="M37" s="29">
        <f t="shared" si="4"/>
        <v>650</v>
      </c>
      <c r="N37" s="55"/>
    </row>
    <row r="38" ht="42.75" customHeight="1" spans="1:14">
      <c r="A38" s="27">
        <v>32</v>
      </c>
      <c r="B38" s="27" t="s">
        <v>82</v>
      </c>
      <c r="C38" s="44" t="s">
        <v>83</v>
      </c>
      <c r="D38" s="27" t="s">
        <v>21</v>
      </c>
      <c r="E38" s="29"/>
      <c r="F38" s="30" t="s">
        <v>22</v>
      </c>
      <c r="G38" s="29">
        <f t="shared" si="5"/>
        <v>0</v>
      </c>
      <c r="H38" s="27">
        <v>32707</v>
      </c>
      <c r="I38" s="30" t="s">
        <v>23</v>
      </c>
      <c r="J38" s="29">
        <f t="shared" si="6"/>
        <v>4906</v>
      </c>
      <c r="K38" s="29">
        <f t="shared" si="7"/>
        <v>4906</v>
      </c>
      <c r="L38" s="29">
        <f t="shared" si="8"/>
        <v>3925</v>
      </c>
      <c r="M38" s="29">
        <f t="shared" si="4"/>
        <v>981</v>
      </c>
      <c r="N38" s="38"/>
    </row>
    <row r="39" ht="36.75" customHeight="1" spans="1:14">
      <c r="A39" s="27">
        <v>33</v>
      </c>
      <c r="B39" s="27" t="s">
        <v>84</v>
      </c>
      <c r="C39" s="33" t="s">
        <v>85</v>
      </c>
      <c r="D39" s="27" t="s">
        <v>21</v>
      </c>
      <c r="E39" s="29"/>
      <c r="F39" s="30" t="s">
        <v>22</v>
      </c>
      <c r="G39" s="29">
        <f t="shared" si="5"/>
        <v>0</v>
      </c>
      <c r="H39" s="27">
        <v>9673</v>
      </c>
      <c r="I39" s="30" t="s">
        <v>23</v>
      </c>
      <c r="J39" s="29">
        <f t="shared" si="6"/>
        <v>1451</v>
      </c>
      <c r="K39" s="29">
        <f t="shared" si="7"/>
        <v>1451</v>
      </c>
      <c r="L39" s="29">
        <f t="shared" si="8"/>
        <v>1161</v>
      </c>
      <c r="M39" s="29">
        <f t="shared" si="4"/>
        <v>290</v>
      </c>
      <c r="N39" s="55"/>
    </row>
    <row r="40" ht="36.75" customHeight="1" spans="1:14">
      <c r="A40" s="27">
        <v>34</v>
      </c>
      <c r="B40" s="27" t="s">
        <v>86</v>
      </c>
      <c r="C40" s="31" t="s">
        <v>87</v>
      </c>
      <c r="D40" s="27" t="s">
        <v>21</v>
      </c>
      <c r="E40" s="29"/>
      <c r="F40" s="30" t="s">
        <v>22</v>
      </c>
      <c r="G40" s="29">
        <f t="shared" si="5"/>
        <v>0</v>
      </c>
      <c r="H40" s="27">
        <v>22427</v>
      </c>
      <c r="I40" s="30" t="s">
        <v>23</v>
      </c>
      <c r="J40" s="29">
        <f t="shared" si="6"/>
        <v>3364</v>
      </c>
      <c r="K40" s="29">
        <f t="shared" si="7"/>
        <v>3364</v>
      </c>
      <c r="L40" s="29">
        <f t="shared" si="8"/>
        <v>2691</v>
      </c>
      <c r="M40" s="29">
        <f t="shared" si="4"/>
        <v>673</v>
      </c>
      <c r="N40" s="55"/>
    </row>
    <row r="41" ht="36.75" customHeight="1" spans="1:14">
      <c r="A41" s="27">
        <v>35</v>
      </c>
      <c r="B41" s="27" t="s">
        <v>88</v>
      </c>
      <c r="C41" s="33" t="s">
        <v>89</v>
      </c>
      <c r="D41" s="27" t="s">
        <v>21</v>
      </c>
      <c r="E41" s="29"/>
      <c r="F41" s="30" t="s">
        <v>22</v>
      </c>
      <c r="G41" s="29">
        <f t="shared" si="5"/>
        <v>0</v>
      </c>
      <c r="H41" s="27">
        <v>17515</v>
      </c>
      <c r="I41" s="30" t="s">
        <v>23</v>
      </c>
      <c r="J41" s="29">
        <f t="shared" si="6"/>
        <v>2627</v>
      </c>
      <c r="K41" s="29">
        <f t="shared" si="7"/>
        <v>2627</v>
      </c>
      <c r="L41" s="29">
        <f t="shared" si="8"/>
        <v>2102</v>
      </c>
      <c r="M41" s="29">
        <f t="shared" si="4"/>
        <v>525</v>
      </c>
      <c r="N41" s="55"/>
    </row>
    <row r="42" ht="36.75" customHeight="1" spans="1:14">
      <c r="A42" s="27">
        <v>36</v>
      </c>
      <c r="B42" s="27" t="s">
        <v>90</v>
      </c>
      <c r="C42" s="31" t="s">
        <v>91</v>
      </c>
      <c r="D42" s="27" t="s">
        <v>21</v>
      </c>
      <c r="E42" s="29"/>
      <c r="F42" s="30" t="s">
        <v>22</v>
      </c>
      <c r="G42" s="29">
        <f t="shared" si="5"/>
        <v>0</v>
      </c>
      <c r="H42" s="27">
        <v>6401.14</v>
      </c>
      <c r="I42" s="30" t="s">
        <v>23</v>
      </c>
      <c r="J42" s="29">
        <f t="shared" si="6"/>
        <v>960</v>
      </c>
      <c r="K42" s="29">
        <f t="shared" si="7"/>
        <v>960</v>
      </c>
      <c r="L42" s="29">
        <f t="shared" si="8"/>
        <v>768</v>
      </c>
      <c r="M42" s="29">
        <f t="shared" si="4"/>
        <v>192</v>
      </c>
      <c r="N42" s="55"/>
    </row>
    <row r="43" ht="38.25" customHeight="1" spans="1:14">
      <c r="A43" s="27">
        <v>37</v>
      </c>
      <c r="B43" s="27" t="s">
        <v>92</v>
      </c>
      <c r="C43" s="31" t="s">
        <v>93</v>
      </c>
      <c r="D43" s="27" t="s">
        <v>21</v>
      </c>
      <c r="E43" s="29"/>
      <c r="F43" s="30" t="s">
        <v>22</v>
      </c>
      <c r="G43" s="29">
        <f t="shared" si="5"/>
        <v>0</v>
      </c>
      <c r="H43" s="27">
        <v>19195</v>
      </c>
      <c r="I43" s="30" t="s">
        <v>23</v>
      </c>
      <c r="J43" s="29">
        <f t="shared" si="6"/>
        <v>2879</v>
      </c>
      <c r="K43" s="29">
        <f t="shared" si="7"/>
        <v>2879</v>
      </c>
      <c r="L43" s="29">
        <f t="shared" si="8"/>
        <v>2303</v>
      </c>
      <c r="M43" s="29">
        <f t="shared" si="4"/>
        <v>576</v>
      </c>
      <c r="N43" s="55"/>
    </row>
    <row r="44" ht="35.25" customHeight="1" spans="1:14">
      <c r="A44" s="27">
        <v>38</v>
      </c>
      <c r="B44" s="27" t="s">
        <v>94</v>
      </c>
      <c r="C44" s="31" t="s">
        <v>95</v>
      </c>
      <c r="D44" s="27" t="s">
        <v>21</v>
      </c>
      <c r="E44" s="29"/>
      <c r="F44" s="30" t="s">
        <v>22</v>
      </c>
      <c r="G44" s="29">
        <f t="shared" si="5"/>
        <v>0</v>
      </c>
      <c r="H44" s="27">
        <v>24943</v>
      </c>
      <c r="I44" s="30" t="s">
        <v>23</v>
      </c>
      <c r="J44" s="29">
        <f t="shared" si="6"/>
        <v>3741</v>
      </c>
      <c r="K44" s="29">
        <f t="shared" si="7"/>
        <v>3741</v>
      </c>
      <c r="L44" s="29">
        <f t="shared" si="8"/>
        <v>2993</v>
      </c>
      <c r="M44" s="29">
        <f t="shared" si="4"/>
        <v>748</v>
      </c>
      <c r="N44" s="55"/>
    </row>
    <row r="45" ht="33.75" customHeight="1" spans="1:14">
      <c r="A45" s="27">
        <v>39</v>
      </c>
      <c r="B45" s="27" t="s">
        <v>96</v>
      </c>
      <c r="C45" s="31" t="s">
        <v>97</v>
      </c>
      <c r="D45" s="27" t="s">
        <v>21</v>
      </c>
      <c r="E45" s="29"/>
      <c r="F45" s="30" t="s">
        <v>22</v>
      </c>
      <c r="G45" s="29">
        <f t="shared" si="5"/>
        <v>0</v>
      </c>
      <c r="H45" s="27">
        <v>9753</v>
      </c>
      <c r="I45" s="30" t="s">
        <v>23</v>
      </c>
      <c r="J45" s="29">
        <f t="shared" si="6"/>
        <v>1463</v>
      </c>
      <c r="K45" s="29">
        <f t="shared" si="7"/>
        <v>1463</v>
      </c>
      <c r="L45" s="29">
        <v>1171</v>
      </c>
      <c r="M45" s="29">
        <f t="shared" si="4"/>
        <v>292</v>
      </c>
      <c r="N45" s="55"/>
    </row>
    <row r="46" ht="37.5" customHeight="1" spans="1:14">
      <c r="A46" s="27">
        <v>40</v>
      </c>
      <c r="B46" s="27" t="s">
        <v>98</v>
      </c>
      <c r="C46" s="31" t="s">
        <v>99</v>
      </c>
      <c r="D46" s="27" t="s">
        <v>21</v>
      </c>
      <c r="E46" s="29"/>
      <c r="F46" s="30" t="s">
        <v>22</v>
      </c>
      <c r="G46" s="29">
        <f t="shared" si="5"/>
        <v>0</v>
      </c>
      <c r="H46" s="27">
        <v>14122</v>
      </c>
      <c r="I46" s="30" t="s">
        <v>23</v>
      </c>
      <c r="J46" s="29">
        <f t="shared" si="6"/>
        <v>2118</v>
      </c>
      <c r="K46" s="29">
        <f t="shared" si="7"/>
        <v>2118</v>
      </c>
      <c r="L46" s="29">
        <v>1695</v>
      </c>
      <c r="M46" s="29">
        <f t="shared" si="4"/>
        <v>423</v>
      </c>
      <c r="N46" s="55"/>
    </row>
    <row r="47" ht="36" customHeight="1" spans="1:14">
      <c r="A47" s="27">
        <v>41</v>
      </c>
      <c r="B47" s="27" t="s">
        <v>100</v>
      </c>
      <c r="C47" s="31" t="s">
        <v>101</v>
      </c>
      <c r="D47" s="27" t="s">
        <v>21</v>
      </c>
      <c r="E47" s="29"/>
      <c r="F47" s="30" t="s">
        <v>22</v>
      </c>
      <c r="G47" s="29">
        <f t="shared" si="5"/>
        <v>0</v>
      </c>
      <c r="H47" s="27">
        <v>13311</v>
      </c>
      <c r="I47" s="30" t="s">
        <v>23</v>
      </c>
      <c r="J47" s="29">
        <f t="shared" si="6"/>
        <v>1997</v>
      </c>
      <c r="K47" s="29">
        <f t="shared" si="7"/>
        <v>1997</v>
      </c>
      <c r="L47" s="29">
        <f t="shared" ref="L47:L55" si="9">INT(K47*0.8+0.5)</f>
        <v>1598</v>
      </c>
      <c r="M47" s="29">
        <f t="shared" si="4"/>
        <v>399</v>
      </c>
      <c r="N47" s="55"/>
    </row>
    <row r="48" ht="36" customHeight="1" spans="1:14">
      <c r="A48" s="27">
        <v>42</v>
      </c>
      <c r="B48" s="27" t="s">
        <v>102</v>
      </c>
      <c r="C48" s="31" t="s">
        <v>103</v>
      </c>
      <c r="D48" s="27" t="s">
        <v>21</v>
      </c>
      <c r="E48" s="29"/>
      <c r="F48" s="30" t="s">
        <v>22</v>
      </c>
      <c r="G48" s="29">
        <f t="shared" si="5"/>
        <v>0</v>
      </c>
      <c r="H48" s="27">
        <v>18907</v>
      </c>
      <c r="I48" s="30" t="s">
        <v>23</v>
      </c>
      <c r="J48" s="29">
        <f t="shared" si="6"/>
        <v>2836</v>
      </c>
      <c r="K48" s="29">
        <f t="shared" si="7"/>
        <v>2836</v>
      </c>
      <c r="L48" s="29">
        <f t="shared" si="9"/>
        <v>2269</v>
      </c>
      <c r="M48" s="29">
        <f t="shared" si="4"/>
        <v>567</v>
      </c>
      <c r="N48" s="55"/>
    </row>
    <row r="49" ht="30.75" customHeight="1" spans="1:14">
      <c r="A49" s="27">
        <v>43</v>
      </c>
      <c r="B49" s="27" t="s">
        <v>104</v>
      </c>
      <c r="C49" s="31" t="s">
        <v>105</v>
      </c>
      <c r="D49" s="27" t="s">
        <v>21</v>
      </c>
      <c r="E49" s="29"/>
      <c r="F49" s="30" t="s">
        <v>22</v>
      </c>
      <c r="G49" s="29">
        <f t="shared" si="5"/>
        <v>0</v>
      </c>
      <c r="H49" s="27">
        <v>21892.27</v>
      </c>
      <c r="I49" s="30" t="s">
        <v>23</v>
      </c>
      <c r="J49" s="29">
        <f t="shared" si="6"/>
        <v>3284</v>
      </c>
      <c r="K49" s="29">
        <f t="shared" si="7"/>
        <v>3284</v>
      </c>
      <c r="L49" s="29">
        <f t="shared" si="9"/>
        <v>2627</v>
      </c>
      <c r="M49" s="29">
        <f t="shared" si="4"/>
        <v>657</v>
      </c>
      <c r="N49" s="55"/>
    </row>
    <row r="50" ht="34.5" customHeight="1" spans="1:14">
      <c r="A50" s="27">
        <v>44</v>
      </c>
      <c r="B50" s="27" t="s">
        <v>106</v>
      </c>
      <c r="C50" s="33" t="s">
        <v>107</v>
      </c>
      <c r="D50" s="27" t="s">
        <v>21</v>
      </c>
      <c r="E50" s="29"/>
      <c r="F50" s="30" t="s">
        <v>22</v>
      </c>
      <c r="G50" s="29">
        <f t="shared" si="5"/>
        <v>0</v>
      </c>
      <c r="H50" s="27">
        <v>24510</v>
      </c>
      <c r="I50" s="30" t="s">
        <v>23</v>
      </c>
      <c r="J50" s="29">
        <f t="shared" si="6"/>
        <v>3677</v>
      </c>
      <c r="K50" s="29">
        <f t="shared" si="7"/>
        <v>3677</v>
      </c>
      <c r="L50" s="29">
        <f t="shared" si="9"/>
        <v>2942</v>
      </c>
      <c r="M50" s="29">
        <f t="shared" si="4"/>
        <v>735</v>
      </c>
      <c r="N50" s="55"/>
    </row>
    <row r="51" ht="36.75" customHeight="1" spans="1:14">
      <c r="A51" s="27">
        <v>45</v>
      </c>
      <c r="B51" s="27" t="s">
        <v>108</v>
      </c>
      <c r="C51" s="33" t="s">
        <v>109</v>
      </c>
      <c r="D51" s="27" t="s">
        <v>21</v>
      </c>
      <c r="E51" s="29"/>
      <c r="F51" s="30" t="s">
        <v>22</v>
      </c>
      <c r="G51" s="29">
        <f t="shared" si="5"/>
        <v>0</v>
      </c>
      <c r="H51" s="27">
        <v>9090</v>
      </c>
      <c r="I51" s="30" t="s">
        <v>23</v>
      </c>
      <c r="J51" s="29">
        <f t="shared" si="6"/>
        <v>1364</v>
      </c>
      <c r="K51" s="29">
        <f t="shared" si="7"/>
        <v>1364</v>
      </c>
      <c r="L51" s="29">
        <f t="shared" si="9"/>
        <v>1091</v>
      </c>
      <c r="M51" s="29">
        <f t="shared" si="4"/>
        <v>273</v>
      </c>
      <c r="N51" s="55"/>
    </row>
    <row r="52" ht="34.5" customHeight="1" spans="1:14">
      <c r="A52" s="27">
        <v>46</v>
      </c>
      <c r="B52" s="45" t="s">
        <v>110</v>
      </c>
      <c r="C52" s="38" t="s">
        <v>111</v>
      </c>
      <c r="D52" s="27" t="s">
        <v>21</v>
      </c>
      <c r="E52" s="29"/>
      <c r="F52" s="30" t="s">
        <v>22</v>
      </c>
      <c r="G52" s="29">
        <f t="shared" si="5"/>
        <v>0</v>
      </c>
      <c r="H52" s="27">
        <v>12773</v>
      </c>
      <c r="I52" s="30" t="s">
        <v>23</v>
      </c>
      <c r="J52" s="29">
        <f t="shared" si="6"/>
        <v>1916</v>
      </c>
      <c r="K52" s="29">
        <f t="shared" si="7"/>
        <v>1916</v>
      </c>
      <c r="L52" s="29">
        <f t="shared" si="9"/>
        <v>1533</v>
      </c>
      <c r="M52" s="29">
        <f t="shared" si="4"/>
        <v>383</v>
      </c>
      <c r="N52" s="55"/>
    </row>
    <row r="53" ht="37.5" customHeight="1" spans="1:14">
      <c r="A53" s="27">
        <v>47</v>
      </c>
      <c r="B53" s="27" t="s">
        <v>112</v>
      </c>
      <c r="C53" s="33" t="s">
        <v>113</v>
      </c>
      <c r="D53" s="27" t="s">
        <v>21</v>
      </c>
      <c r="E53" s="29"/>
      <c r="F53" s="30" t="s">
        <v>22</v>
      </c>
      <c r="G53" s="29">
        <f t="shared" si="5"/>
        <v>0</v>
      </c>
      <c r="H53" s="27">
        <v>17538</v>
      </c>
      <c r="I53" s="30" t="s">
        <v>23</v>
      </c>
      <c r="J53" s="29">
        <f t="shared" si="6"/>
        <v>2631</v>
      </c>
      <c r="K53" s="29">
        <f t="shared" si="7"/>
        <v>2631</v>
      </c>
      <c r="L53" s="29">
        <f t="shared" si="9"/>
        <v>2105</v>
      </c>
      <c r="M53" s="29">
        <f t="shared" si="4"/>
        <v>526</v>
      </c>
      <c r="N53" s="55"/>
    </row>
    <row r="54" ht="45" customHeight="1" spans="1:14">
      <c r="A54" s="27">
        <v>48</v>
      </c>
      <c r="B54" s="27" t="s">
        <v>114</v>
      </c>
      <c r="C54" s="31" t="s">
        <v>115</v>
      </c>
      <c r="D54" s="27" t="s">
        <v>21</v>
      </c>
      <c r="E54" s="29"/>
      <c r="F54" s="30" t="s">
        <v>22</v>
      </c>
      <c r="G54" s="29">
        <f t="shared" si="5"/>
        <v>0</v>
      </c>
      <c r="H54" s="27">
        <v>17427</v>
      </c>
      <c r="I54" s="30" t="s">
        <v>23</v>
      </c>
      <c r="J54" s="29">
        <f t="shared" si="6"/>
        <v>2614</v>
      </c>
      <c r="K54" s="29">
        <f t="shared" si="7"/>
        <v>2614</v>
      </c>
      <c r="L54" s="29">
        <f t="shared" si="9"/>
        <v>2091</v>
      </c>
      <c r="M54" s="29">
        <f t="shared" si="4"/>
        <v>523</v>
      </c>
      <c r="N54" s="55"/>
    </row>
    <row r="55" ht="36" customHeight="1" spans="1:14">
      <c r="A55" s="27">
        <v>49</v>
      </c>
      <c r="B55" s="46" t="s">
        <v>116</v>
      </c>
      <c r="C55" s="40" t="s">
        <v>117</v>
      </c>
      <c r="D55" s="27" t="s">
        <v>21</v>
      </c>
      <c r="E55" s="29"/>
      <c r="F55" s="30" t="s">
        <v>22</v>
      </c>
      <c r="G55" s="29">
        <f t="shared" si="5"/>
        <v>0</v>
      </c>
      <c r="H55" s="27">
        <v>26671</v>
      </c>
      <c r="I55" s="30" t="s">
        <v>23</v>
      </c>
      <c r="J55" s="29">
        <f t="shared" si="6"/>
        <v>4001</v>
      </c>
      <c r="K55" s="29">
        <f t="shared" si="7"/>
        <v>4001</v>
      </c>
      <c r="L55" s="29">
        <f t="shared" si="9"/>
        <v>3201</v>
      </c>
      <c r="M55" s="29">
        <f t="shared" si="4"/>
        <v>800</v>
      </c>
      <c r="N55" s="55"/>
    </row>
    <row r="56" ht="33.75" customHeight="1" spans="1:14">
      <c r="A56" s="27">
        <v>50</v>
      </c>
      <c r="B56" s="27" t="s">
        <v>118</v>
      </c>
      <c r="C56" s="31" t="s">
        <v>119</v>
      </c>
      <c r="D56" s="27" t="s">
        <v>21</v>
      </c>
      <c r="E56" s="29"/>
      <c r="F56" s="30" t="s">
        <v>22</v>
      </c>
      <c r="G56" s="29">
        <f t="shared" si="5"/>
        <v>0</v>
      </c>
      <c r="H56" s="27">
        <v>25319</v>
      </c>
      <c r="I56" s="30" t="s">
        <v>23</v>
      </c>
      <c r="J56" s="29">
        <f t="shared" si="6"/>
        <v>3798</v>
      </c>
      <c r="K56" s="29">
        <f t="shared" si="7"/>
        <v>3798</v>
      </c>
      <c r="L56" s="29">
        <v>3039</v>
      </c>
      <c r="M56" s="29">
        <f t="shared" si="4"/>
        <v>759</v>
      </c>
      <c r="N56" s="55"/>
    </row>
    <row r="57" ht="33.75" customHeight="1" spans="1:14">
      <c r="A57" s="27">
        <v>51</v>
      </c>
      <c r="B57" s="27" t="s">
        <v>120</v>
      </c>
      <c r="C57" s="40" t="s">
        <v>121</v>
      </c>
      <c r="D57" s="27" t="s">
        <v>21</v>
      </c>
      <c r="E57" s="29"/>
      <c r="F57" s="30" t="s">
        <v>22</v>
      </c>
      <c r="G57" s="29">
        <f t="shared" si="5"/>
        <v>0</v>
      </c>
      <c r="H57" s="27">
        <v>17023</v>
      </c>
      <c r="I57" s="30" t="s">
        <v>23</v>
      </c>
      <c r="J57" s="29">
        <f t="shared" si="6"/>
        <v>2553</v>
      </c>
      <c r="K57" s="29">
        <f t="shared" si="7"/>
        <v>2553</v>
      </c>
      <c r="L57" s="29">
        <v>2043</v>
      </c>
      <c r="M57" s="29">
        <f t="shared" si="4"/>
        <v>510</v>
      </c>
      <c r="N57" s="55"/>
    </row>
    <row r="58" ht="36.75" customHeight="1" spans="1:14">
      <c r="A58" s="27">
        <v>52</v>
      </c>
      <c r="B58" s="27" t="s">
        <v>122</v>
      </c>
      <c r="C58" s="31" t="s">
        <v>123</v>
      </c>
      <c r="D58" s="27" t="s">
        <v>21</v>
      </c>
      <c r="E58" s="29"/>
      <c r="F58" s="30" t="s">
        <v>22</v>
      </c>
      <c r="G58" s="29">
        <f t="shared" si="5"/>
        <v>0</v>
      </c>
      <c r="H58" s="27">
        <v>17176</v>
      </c>
      <c r="I58" s="30" t="s">
        <v>23</v>
      </c>
      <c r="J58" s="29">
        <f t="shared" si="6"/>
        <v>2576</v>
      </c>
      <c r="K58" s="29">
        <f t="shared" si="7"/>
        <v>2576</v>
      </c>
      <c r="L58" s="29">
        <f>INT(K58*0.8+0.5)</f>
        <v>2061</v>
      </c>
      <c r="M58" s="29">
        <f t="shared" si="4"/>
        <v>515</v>
      </c>
      <c r="N58" s="55"/>
    </row>
    <row r="59" ht="36" customHeight="1" spans="1:14">
      <c r="A59" s="27">
        <v>53</v>
      </c>
      <c r="B59" s="27" t="s">
        <v>124</v>
      </c>
      <c r="C59" s="38" t="s">
        <v>125</v>
      </c>
      <c r="D59" s="27" t="s">
        <v>21</v>
      </c>
      <c r="E59" s="29"/>
      <c r="F59" s="30" t="s">
        <v>22</v>
      </c>
      <c r="G59" s="29">
        <f t="shared" si="5"/>
        <v>0</v>
      </c>
      <c r="H59" s="27">
        <v>16891</v>
      </c>
      <c r="I59" s="30" t="s">
        <v>23</v>
      </c>
      <c r="J59" s="29">
        <f t="shared" si="6"/>
        <v>2534</v>
      </c>
      <c r="K59" s="29">
        <f t="shared" si="7"/>
        <v>2534</v>
      </c>
      <c r="L59" s="29">
        <f>INT(K59*0.8+0.5)</f>
        <v>2027</v>
      </c>
      <c r="M59" s="29">
        <f t="shared" si="4"/>
        <v>507</v>
      </c>
      <c r="N59" s="55"/>
    </row>
    <row r="60" ht="45.75" customHeight="1" spans="1:14">
      <c r="A60" s="27">
        <v>54</v>
      </c>
      <c r="B60" s="27" t="s">
        <v>126</v>
      </c>
      <c r="C60" s="31" t="s">
        <v>127</v>
      </c>
      <c r="D60" s="27" t="s">
        <v>21</v>
      </c>
      <c r="E60" s="29"/>
      <c r="F60" s="30" t="s">
        <v>22</v>
      </c>
      <c r="G60" s="29">
        <f t="shared" si="5"/>
        <v>0</v>
      </c>
      <c r="H60" s="27">
        <v>10981</v>
      </c>
      <c r="I60" s="30" t="s">
        <v>23</v>
      </c>
      <c r="J60" s="29">
        <f t="shared" si="6"/>
        <v>1647</v>
      </c>
      <c r="K60" s="29">
        <f t="shared" si="7"/>
        <v>1647</v>
      </c>
      <c r="L60" s="29">
        <f>INT(K60*0.8+0.5)</f>
        <v>1318</v>
      </c>
      <c r="M60" s="29">
        <f t="shared" si="4"/>
        <v>329</v>
      </c>
      <c r="N60" s="55"/>
    </row>
    <row r="61" ht="33" customHeight="1" spans="1:14">
      <c r="A61" s="27">
        <v>55</v>
      </c>
      <c r="B61" s="27" t="s">
        <v>128</v>
      </c>
      <c r="C61" s="31" t="s">
        <v>129</v>
      </c>
      <c r="D61" s="27" t="s">
        <v>21</v>
      </c>
      <c r="E61" s="29"/>
      <c r="F61" s="30" t="s">
        <v>22</v>
      </c>
      <c r="G61" s="29">
        <f t="shared" si="5"/>
        <v>0</v>
      </c>
      <c r="H61" s="27">
        <v>12553</v>
      </c>
      <c r="I61" s="30" t="s">
        <v>23</v>
      </c>
      <c r="J61" s="29">
        <f t="shared" si="6"/>
        <v>1883</v>
      </c>
      <c r="K61" s="29">
        <f t="shared" si="7"/>
        <v>1883</v>
      </c>
      <c r="L61" s="29">
        <v>1507</v>
      </c>
      <c r="M61" s="29">
        <f t="shared" si="4"/>
        <v>376</v>
      </c>
      <c r="N61" s="55"/>
    </row>
    <row r="62" ht="33" customHeight="1" spans="1:14">
      <c r="A62" s="27">
        <v>56</v>
      </c>
      <c r="B62" s="27" t="s">
        <v>130</v>
      </c>
      <c r="C62" s="31" t="s">
        <v>131</v>
      </c>
      <c r="D62" s="27" t="s">
        <v>21</v>
      </c>
      <c r="E62" s="29"/>
      <c r="F62" s="30" t="s">
        <v>22</v>
      </c>
      <c r="G62" s="29">
        <f t="shared" si="5"/>
        <v>0</v>
      </c>
      <c r="H62" s="27">
        <v>18968</v>
      </c>
      <c r="I62" s="30" t="s">
        <v>23</v>
      </c>
      <c r="J62" s="29">
        <f t="shared" si="6"/>
        <v>2845</v>
      </c>
      <c r="K62" s="29">
        <f t="shared" si="7"/>
        <v>2845</v>
      </c>
      <c r="L62" s="29">
        <f>INT(K62*0.8+0.5)</f>
        <v>2276</v>
      </c>
      <c r="M62" s="29">
        <f t="shared" si="4"/>
        <v>569</v>
      </c>
      <c r="N62" s="55"/>
    </row>
    <row r="63" ht="33" customHeight="1" spans="1:14">
      <c r="A63" s="27">
        <v>57</v>
      </c>
      <c r="B63" s="27" t="s">
        <v>132</v>
      </c>
      <c r="C63" s="47" t="s">
        <v>133</v>
      </c>
      <c r="D63" s="27" t="s">
        <v>21</v>
      </c>
      <c r="E63" s="29"/>
      <c r="F63" s="30" t="s">
        <v>22</v>
      </c>
      <c r="G63" s="29">
        <f t="shared" si="5"/>
        <v>0</v>
      </c>
      <c r="H63" s="27">
        <v>5821</v>
      </c>
      <c r="I63" s="30" t="s">
        <v>23</v>
      </c>
      <c r="J63" s="29">
        <f t="shared" si="6"/>
        <v>873</v>
      </c>
      <c r="K63" s="29">
        <f t="shared" si="7"/>
        <v>873</v>
      </c>
      <c r="L63" s="29">
        <v>699</v>
      </c>
      <c r="M63" s="29">
        <f t="shared" si="4"/>
        <v>174</v>
      </c>
      <c r="N63" s="55"/>
    </row>
    <row r="64" ht="33" customHeight="1" spans="1:14">
      <c r="A64" s="27">
        <v>58</v>
      </c>
      <c r="B64" s="45" t="s">
        <v>134</v>
      </c>
      <c r="C64" s="31" t="s">
        <v>135</v>
      </c>
      <c r="D64" s="27" t="s">
        <v>21</v>
      </c>
      <c r="E64" s="29"/>
      <c r="F64" s="30" t="s">
        <v>22</v>
      </c>
      <c r="G64" s="29">
        <f t="shared" si="5"/>
        <v>0</v>
      </c>
      <c r="H64" s="27">
        <v>18414</v>
      </c>
      <c r="I64" s="30" t="s">
        <v>23</v>
      </c>
      <c r="J64" s="29">
        <f t="shared" si="6"/>
        <v>2762</v>
      </c>
      <c r="K64" s="29">
        <f t="shared" si="7"/>
        <v>2762</v>
      </c>
      <c r="L64" s="29">
        <f t="shared" ref="L64:L69" si="10">INT(K64*0.8+0.5)</f>
        <v>2210</v>
      </c>
      <c r="M64" s="29">
        <f t="shared" si="4"/>
        <v>552</v>
      </c>
      <c r="N64" s="55"/>
    </row>
    <row r="65" ht="33" customHeight="1" spans="1:14">
      <c r="A65" s="27">
        <v>59</v>
      </c>
      <c r="B65" s="30" t="s">
        <v>136</v>
      </c>
      <c r="C65" s="33" t="s">
        <v>137</v>
      </c>
      <c r="D65" s="27" t="s">
        <v>21</v>
      </c>
      <c r="E65" s="29"/>
      <c r="F65" s="30" t="s">
        <v>22</v>
      </c>
      <c r="G65" s="29">
        <f t="shared" si="5"/>
        <v>0</v>
      </c>
      <c r="H65" s="27">
        <v>19915</v>
      </c>
      <c r="I65" s="30" t="s">
        <v>23</v>
      </c>
      <c r="J65" s="29">
        <f t="shared" si="6"/>
        <v>2987</v>
      </c>
      <c r="K65" s="29">
        <f t="shared" si="7"/>
        <v>2987</v>
      </c>
      <c r="L65" s="29">
        <f t="shared" si="10"/>
        <v>2390</v>
      </c>
      <c r="M65" s="29">
        <f t="shared" si="4"/>
        <v>597</v>
      </c>
      <c r="N65" s="55"/>
    </row>
    <row r="66" ht="33" customHeight="1" spans="1:14">
      <c r="A66" s="27">
        <v>60</v>
      </c>
      <c r="B66" s="32" t="s">
        <v>138</v>
      </c>
      <c r="C66" s="31" t="s">
        <v>139</v>
      </c>
      <c r="D66" s="27" t="s">
        <v>21</v>
      </c>
      <c r="E66" s="29"/>
      <c r="F66" s="30" t="s">
        <v>22</v>
      </c>
      <c r="G66" s="29">
        <f t="shared" si="5"/>
        <v>0</v>
      </c>
      <c r="H66" s="27">
        <v>19266</v>
      </c>
      <c r="I66" s="30" t="s">
        <v>23</v>
      </c>
      <c r="J66" s="29">
        <f t="shared" si="6"/>
        <v>2890</v>
      </c>
      <c r="K66" s="29">
        <f t="shared" si="7"/>
        <v>2890</v>
      </c>
      <c r="L66" s="29">
        <f t="shared" si="10"/>
        <v>2312</v>
      </c>
      <c r="M66" s="29">
        <f t="shared" si="4"/>
        <v>578</v>
      </c>
      <c r="N66" s="55"/>
    </row>
    <row r="67" s="2" customFormat="1" ht="33" customHeight="1" spans="1:14">
      <c r="A67" s="27">
        <v>61</v>
      </c>
      <c r="B67" s="30" t="s">
        <v>140</v>
      </c>
      <c r="C67" s="31" t="s">
        <v>141</v>
      </c>
      <c r="D67" s="41" t="s">
        <v>21</v>
      </c>
      <c r="E67" s="29"/>
      <c r="F67" s="30" t="s">
        <v>22</v>
      </c>
      <c r="G67" s="29">
        <f t="shared" si="5"/>
        <v>0</v>
      </c>
      <c r="H67" s="27">
        <v>10533</v>
      </c>
      <c r="I67" s="30" t="s">
        <v>23</v>
      </c>
      <c r="J67" s="29">
        <f t="shared" si="6"/>
        <v>1580</v>
      </c>
      <c r="K67" s="29">
        <f t="shared" si="7"/>
        <v>1580</v>
      </c>
      <c r="L67" s="29">
        <f t="shared" si="10"/>
        <v>1264</v>
      </c>
      <c r="M67" s="29">
        <f t="shared" si="4"/>
        <v>316</v>
      </c>
      <c r="N67" s="55"/>
    </row>
    <row r="68" ht="33" customHeight="1" spans="1:14">
      <c r="A68" s="27">
        <v>62</v>
      </c>
      <c r="B68" s="27" t="s">
        <v>142</v>
      </c>
      <c r="C68" s="31" t="s">
        <v>143</v>
      </c>
      <c r="D68" s="27" t="s">
        <v>21</v>
      </c>
      <c r="E68" s="29"/>
      <c r="F68" s="30" t="s">
        <v>22</v>
      </c>
      <c r="G68" s="29">
        <f t="shared" si="5"/>
        <v>0</v>
      </c>
      <c r="H68" s="27">
        <v>9579</v>
      </c>
      <c r="I68" s="30" t="s">
        <v>23</v>
      </c>
      <c r="J68" s="29">
        <f t="shared" si="6"/>
        <v>1437</v>
      </c>
      <c r="K68" s="29">
        <f t="shared" si="7"/>
        <v>1437</v>
      </c>
      <c r="L68" s="29">
        <f t="shared" si="10"/>
        <v>1150</v>
      </c>
      <c r="M68" s="29">
        <f t="shared" si="4"/>
        <v>287</v>
      </c>
      <c r="N68" s="55"/>
    </row>
    <row r="69" ht="36" customHeight="1" spans="1:14">
      <c r="A69" s="27">
        <v>63</v>
      </c>
      <c r="B69" s="27" t="s">
        <v>144</v>
      </c>
      <c r="C69" s="33" t="s">
        <v>145</v>
      </c>
      <c r="D69" s="27" t="s">
        <v>21</v>
      </c>
      <c r="E69" s="29"/>
      <c r="F69" s="30" t="s">
        <v>22</v>
      </c>
      <c r="G69" s="29">
        <f t="shared" si="5"/>
        <v>0</v>
      </c>
      <c r="H69" s="27">
        <v>8030</v>
      </c>
      <c r="I69" s="30" t="s">
        <v>23</v>
      </c>
      <c r="J69" s="29">
        <f t="shared" si="6"/>
        <v>1205</v>
      </c>
      <c r="K69" s="29">
        <f t="shared" si="7"/>
        <v>1205</v>
      </c>
      <c r="L69" s="29">
        <f t="shared" si="10"/>
        <v>964</v>
      </c>
      <c r="M69" s="29">
        <f t="shared" si="4"/>
        <v>241</v>
      </c>
      <c r="N69" s="55"/>
    </row>
    <row r="70" ht="36" customHeight="1" spans="1:14">
      <c r="A70" s="27">
        <v>64</v>
      </c>
      <c r="B70" s="27" t="s">
        <v>146</v>
      </c>
      <c r="C70" s="33" t="s">
        <v>147</v>
      </c>
      <c r="D70" s="27" t="s">
        <v>21</v>
      </c>
      <c r="E70" s="29"/>
      <c r="F70" s="30" t="s">
        <v>22</v>
      </c>
      <c r="G70" s="29">
        <f t="shared" si="5"/>
        <v>0</v>
      </c>
      <c r="H70" s="27">
        <v>21989</v>
      </c>
      <c r="I70" s="30" t="s">
        <v>23</v>
      </c>
      <c r="J70" s="29">
        <f t="shared" si="6"/>
        <v>3298</v>
      </c>
      <c r="K70" s="29">
        <f t="shared" si="7"/>
        <v>3298</v>
      </c>
      <c r="L70" s="29">
        <v>2639</v>
      </c>
      <c r="M70" s="29">
        <f t="shared" si="4"/>
        <v>659</v>
      </c>
      <c r="N70" s="55"/>
    </row>
    <row r="71" ht="36" customHeight="1" spans="1:14">
      <c r="A71" s="27">
        <v>65</v>
      </c>
      <c r="B71" s="27" t="s">
        <v>148</v>
      </c>
      <c r="C71" s="31" t="s">
        <v>149</v>
      </c>
      <c r="D71" s="27" t="s">
        <v>21</v>
      </c>
      <c r="E71" s="29"/>
      <c r="F71" s="30" t="s">
        <v>22</v>
      </c>
      <c r="G71" s="29">
        <f t="shared" si="5"/>
        <v>0</v>
      </c>
      <c r="H71" s="27">
        <v>19934</v>
      </c>
      <c r="I71" s="30" t="s">
        <v>23</v>
      </c>
      <c r="J71" s="29">
        <f t="shared" si="6"/>
        <v>2990</v>
      </c>
      <c r="K71" s="29">
        <f t="shared" si="7"/>
        <v>2990</v>
      </c>
      <c r="L71" s="29">
        <f t="shared" ref="L71:L134" si="11">INT(K71*0.8+0.5)</f>
        <v>2392</v>
      </c>
      <c r="M71" s="29">
        <f t="shared" ref="M71:M134" si="12">K71-L71</f>
        <v>598</v>
      </c>
      <c r="N71" s="55"/>
    </row>
    <row r="72" ht="36" customHeight="1" spans="1:14">
      <c r="A72" s="27">
        <v>66</v>
      </c>
      <c r="B72" s="41" t="s">
        <v>150</v>
      </c>
      <c r="C72" s="33" t="s">
        <v>151</v>
      </c>
      <c r="D72" s="27" t="s">
        <v>21</v>
      </c>
      <c r="E72" s="29"/>
      <c r="F72" s="30" t="s">
        <v>22</v>
      </c>
      <c r="G72" s="29">
        <f t="shared" ref="G72:G135" si="13">IF(E72*1000&gt;20000,20000,INT(E72*1000+0.5))</f>
        <v>0</v>
      </c>
      <c r="H72" s="27">
        <v>15868</v>
      </c>
      <c r="I72" s="30" t="s">
        <v>23</v>
      </c>
      <c r="J72" s="29">
        <f t="shared" ref="J72:J135" si="14">INT(H72*0.15+0.5)</f>
        <v>2380</v>
      </c>
      <c r="K72" s="29">
        <f t="shared" ref="K72:K135" si="15">G72+J72</f>
        <v>2380</v>
      </c>
      <c r="L72" s="29">
        <f t="shared" si="11"/>
        <v>1904</v>
      </c>
      <c r="M72" s="29">
        <f t="shared" si="12"/>
        <v>476</v>
      </c>
      <c r="N72" s="55"/>
    </row>
    <row r="73" ht="36" customHeight="1" spans="1:14">
      <c r="A73" s="27">
        <v>67</v>
      </c>
      <c r="B73" s="27" t="s">
        <v>152</v>
      </c>
      <c r="C73" s="40" t="s">
        <v>153</v>
      </c>
      <c r="D73" s="27" t="s">
        <v>21</v>
      </c>
      <c r="E73" s="29"/>
      <c r="F73" s="30" t="s">
        <v>22</v>
      </c>
      <c r="G73" s="29">
        <f t="shared" si="13"/>
        <v>0</v>
      </c>
      <c r="H73" s="27">
        <v>18177</v>
      </c>
      <c r="I73" s="30" t="s">
        <v>23</v>
      </c>
      <c r="J73" s="29">
        <f t="shared" si="14"/>
        <v>2727</v>
      </c>
      <c r="K73" s="29">
        <f t="shared" si="15"/>
        <v>2727</v>
      </c>
      <c r="L73" s="29">
        <f t="shared" si="11"/>
        <v>2182</v>
      </c>
      <c r="M73" s="29">
        <f t="shared" si="12"/>
        <v>545</v>
      </c>
      <c r="N73" s="55"/>
    </row>
    <row r="74" ht="36" customHeight="1" spans="1:14">
      <c r="A74" s="27">
        <v>68</v>
      </c>
      <c r="B74" s="27" t="s">
        <v>154</v>
      </c>
      <c r="C74" s="33" t="s">
        <v>155</v>
      </c>
      <c r="D74" s="27" t="s">
        <v>21</v>
      </c>
      <c r="E74" s="29"/>
      <c r="F74" s="30" t="s">
        <v>22</v>
      </c>
      <c r="G74" s="29">
        <f t="shared" si="13"/>
        <v>0</v>
      </c>
      <c r="H74" s="27">
        <v>11230</v>
      </c>
      <c r="I74" s="30" t="s">
        <v>23</v>
      </c>
      <c r="J74" s="29">
        <f t="shared" si="14"/>
        <v>1685</v>
      </c>
      <c r="K74" s="29">
        <f t="shared" si="15"/>
        <v>1685</v>
      </c>
      <c r="L74" s="29">
        <f t="shared" si="11"/>
        <v>1348</v>
      </c>
      <c r="M74" s="29">
        <f t="shared" si="12"/>
        <v>337</v>
      </c>
      <c r="N74" s="55"/>
    </row>
    <row r="75" ht="36" customHeight="1" spans="1:14">
      <c r="A75" s="27">
        <v>69</v>
      </c>
      <c r="B75" s="45" t="s">
        <v>156</v>
      </c>
      <c r="C75" s="31" t="s">
        <v>157</v>
      </c>
      <c r="D75" s="27" t="s">
        <v>21</v>
      </c>
      <c r="E75" s="29"/>
      <c r="F75" s="30" t="s">
        <v>22</v>
      </c>
      <c r="G75" s="29">
        <f t="shared" si="13"/>
        <v>0</v>
      </c>
      <c r="H75" s="27">
        <v>11495</v>
      </c>
      <c r="I75" s="30" t="s">
        <v>23</v>
      </c>
      <c r="J75" s="29">
        <f t="shared" si="14"/>
        <v>1724</v>
      </c>
      <c r="K75" s="29">
        <f t="shared" si="15"/>
        <v>1724</v>
      </c>
      <c r="L75" s="29">
        <f t="shared" si="11"/>
        <v>1379</v>
      </c>
      <c r="M75" s="29">
        <f t="shared" si="12"/>
        <v>345</v>
      </c>
      <c r="N75" s="55"/>
    </row>
    <row r="76" ht="36" customHeight="1" spans="1:14">
      <c r="A76" s="27">
        <v>70</v>
      </c>
      <c r="B76" s="45" t="s">
        <v>158</v>
      </c>
      <c r="C76" s="31" t="s">
        <v>159</v>
      </c>
      <c r="D76" s="27" t="s">
        <v>21</v>
      </c>
      <c r="E76" s="29"/>
      <c r="F76" s="30" t="s">
        <v>22</v>
      </c>
      <c r="G76" s="29">
        <f t="shared" si="13"/>
        <v>0</v>
      </c>
      <c r="H76" s="27">
        <v>14892</v>
      </c>
      <c r="I76" s="30" t="s">
        <v>23</v>
      </c>
      <c r="J76" s="29">
        <f t="shared" si="14"/>
        <v>2234</v>
      </c>
      <c r="K76" s="29">
        <f t="shared" si="15"/>
        <v>2234</v>
      </c>
      <c r="L76" s="29">
        <f t="shared" si="11"/>
        <v>1787</v>
      </c>
      <c r="M76" s="29">
        <f t="shared" si="12"/>
        <v>447</v>
      </c>
      <c r="N76" s="55"/>
    </row>
    <row r="77" ht="36" customHeight="1" spans="1:14">
      <c r="A77" s="27">
        <v>71</v>
      </c>
      <c r="B77" s="27" t="s">
        <v>160</v>
      </c>
      <c r="C77" s="33" t="s">
        <v>161</v>
      </c>
      <c r="D77" s="27" t="s">
        <v>21</v>
      </c>
      <c r="E77" s="29"/>
      <c r="F77" s="30" t="s">
        <v>22</v>
      </c>
      <c r="G77" s="29">
        <f t="shared" si="13"/>
        <v>0</v>
      </c>
      <c r="H77" s="27">
        <v>9940</v>
      </c>
      <c r="I77" s="30" t="s">
        <v>23</v>
      </c>
      <c r="J77" s="29">
        <f t="shared" si="14"/>
        <v>1491</v>
      </c>
      <c r="K77" s="29">
        <f t="shared" si="15"/>
        <v>1491</v>
      </c>
      <c r="L77" s="29">
        <f t="shared" si="11"/>
        <v>1193</v>
      </c>
      <c r="M77" s="29">
        <f t="shared" si="12"/>
        <v>298</v>
      </c>
      <c r="N77" s="55"/>
    </row>
    <row r="78" ht="36" customHeight="1" spans="1:14">
      <c r="A78" s="27">
        <v>72</v>
      </c>
      <c r="B78" s="27" t="s">
        <v>162</v>
      </c>
      <c r="C78" s="31" t="s">
        <v>163</v>
      </c>
      <c r="D78" s="27" t="s">
        <v>21</v>
      </c>
      <c r="E78" s="29"/>
      <c r="F78" s="30" t="s">
        <v>22</v>
      </c>
      <c r="G78" s="29">
        <f t="shared" si="13"/>
        <v>0</v>
      </c>
      <c r="H78" s="27">
        <v>11819</v>
      </c>
      <c r="I78" s="30" t="s">
        <v>23</v>
      </c>
      <c r="J78" s="29">
        <f t="shared" si="14"/>
        <v>1773</v>
      </c>
      <c r="K78" s="29">
        <f t="shared" si="15"/>
        <v>1773</v>
      </c>
      <c r="L78" s="29">
        <f t="shared" si="11"/>
        <v>1418</v>
      </c>
      <c r="M78" s="29">
        <f t="shared" si="12"/>
        <v>355</v>
      </c>
      <c r="N78" s="55"/>
    </row>
    <row r="79" ht="36" customHeight="1" spans="1:14">
      <c r="A79" s="27">
        <v>73</v>
      </c>
      <c r="B79" s="27" t="s">
        <v>164</v>
      </c>
      <c r="C79" s="38" t="s">
        <v>165</v>
      </c>
      <c r="D79" s="27" t="s">
        <v>21</v>
      </c>
      <c r="E79" s="29"/>
      <c r="F79" s="30" t="s">
        <v>22</v>
      </c>
      <c r="G79" s="29">
        <f t="shared" si="13"/>
        <v>0</v>
      </c>
      <c r="H79" s="27">
        <v>18639</v>
      </c>
      <c r="I79" s="30" t="s">
        <v>23</v>
      </c>
      <c r="J79" s="29">
        <f t="shared" si="14"/>
        <v>2796</v>
      </c>
      <c r="K79" s="29">
        <f t="shared" si="15"/>
        <v>2796</v>
      </c>
      <c r="L79" s="29">
        <f t="shared" si="11"/>
        <v>2237</v>
      </c>
      <c r="M79" s="29">
        <f t="shared" si="12"/>
        <v>559</v>
      </c>
      <c r="N79" s="55"/>
    </row>
    <row r="80" ht="36" customHeight="1" spans="1:14">
      <c r="A80" s="27">
        <v>74</v>
      </c>
      <c r="B80" s="46" t="s">
        <v>166</v>
      </c>
      <c r="C80" s="31" t="s">
        <v>167</v>
      </c>
      <c r="D80" s="27" t="s">
        <v>21</v>
      </c>
      <c r="E80" s="29"/>
      <c r="F80" s="30" t="s">
        <v>22</v>
      </c>
      <c r="G80" s="29">
        <f t="shared" si="13"/>
        <v>0</v>
      </c>
      <c r="H80" s="27">
        <v>4192</v>
      </c>
      <c r="I80" s="30" t="s">
        <v>23</v>
      </c>
      <c r="J80" s="29">
        <f t="shared" si="14"/>
        <v>629</v>
      </c>
      <c r="K80" s="29">
        <f t="shared" si="15"/>
        <v>629</v>
      </c>
      <c r="L80" s="29">
        <f t="shared" si="11"/>
        <v>503</v>
      </c>
      <c r="M80" s="29">
        <f t="shared" si="12"/>
        <v>126</v>
      </c>
      <c r="N80" s="55"/>
    </row>
    <row r="81" ht="36" customHeight="1" spans="1:14">
      <c r="A81" s="27">
        <v>75</v>
      </c>
      <c r="B81" s="27" t="s">
        <v>168</v>
      </c>
      <c r="C81" s="31" t="s">
        <v>169</v>
      </c>
      <c r="D81" s="27" t="s">
        <v>21</v>
      </c>
      <c r="E81" s="29"/>
      <c r="F81" s="30" t="s">
        <v>22</v>
      </c>
      <c r="G81" s="29">
        <f t="shared" si="13"/>
        <v>0</v>
      </c>
      <c r="H81" s="27">
        <v>2788</v>
      </c>
      <c r="I81" s="30" t="s">
        <v>23</v>
      </c>
      <c r="J81" s="29">
        <f t="shared" si="14"/>
        <v>418</v>
      </c>
      <c r="K81" s="29">
        <f t="shared" si="15"/>
        <v>418</v>
      </c>
      <c r="L81" s="29">
        <f t="shared" si="11"/>
        <v>334</v>
      </c>
      <c r="M81" s="29">
        <f t="shared" si="12"/>
        <v>84</v>
      </c>
      <c r="N81" s="55"/>
    </row>
    <row r="82" ht="36" customHeight="1" spans="1:14">
      <c r="A82" s="27">
        <v>76</v>
      </c>
      <c r="B82" s="27" t="s">
        <v>170</v>
      </c>
      <c r="C82" s="31" t="s">
        <v>171</v>
      </c>
      <c r="D82" s="27" t="s">
        <v>21</v>
      </c>
      <c r="E82" s="29"/>
      <c r="F82" s="30" t="s">
        <v>22</v>
      </c>
      <c r="G82" s="29">
        <f t="shared" si="13"/>
        <v>0</v>
      </c>
      <c r="H82" s="27">
        <v>14414</v>
      </c>
      <c r="I82" s="30" t="s">
        <v>23</v>
      </c>
      <c r="J82" s="29">
        <f t="shared" si="14"/>
        <v>2162</v>
      </c>
      <c r="K82" s="29">
        <f t="shared" si="15"/>
        <v>2162</v>
      </c>
      <c r="L82" s="29">
        <f t="shared" si="11"/>
        <v>1730</v>
      </c>
      <c r="M82" s="29">
        <f t="shared" si="12"/>
        <v>432</v>
      </c>
      <c r="N82" s="55"/>
    </row>
    <row r="83" ht="36" customHeight="1" spans="1:14">
      <c r="A83" s="27">
        <v>77</v>
      </c>
      <c r="B83" s="27" t="s">
        <v>172</v>
      </c>
      <c r="C83" s="31" t="s">
        <v>173</v>
      </c>
      <c r="D83" s="27" t="s">
        <v>21</v>
      </c>
      <c r="E83" s="29"/>
      <c r="F83" s="30" t="s">
        <v>22</v>
      </c>
      <c r="G83" s="29">
        <f t="shared" si="13"/>
        <v>0</v>
      </c>
      <c r="H83" s="27">
        <v>10495</v>
      </c>
      <c r="I83" s="30" t="s">
        <v>23</v>
      </c>
      <c r="J83" s="29">
        <f t="shared" si="14"/>
        <v>1574</v>
      </c>
      <c r="K83" s="29">
        <f t="shared" si="15"/>
        <v>1574</v>
      </c>
      <c r="L83" s="29">
        <f t="shared" si="11"/>
        <v>1259</v>
      </c>
      <c r="M83" s="29">
        <f t="shared" si="12"/>
        <v>315</v>
      </c>
      <c r="N83" s="55"/>
    </row>
    <row r="84" ht="34.5" customHeight="1" spans="1:14">
      <c r="A84" s="27">
        <v>78</v>
      </c>
      <c r="B84" s="41" t="s">
        <v>174</v>
      </c>
      <c r="C84" s="31" t="s">
        <v>175</v>
      </c>
      <c r="D84" s="27" t="s">
        <v>21</v>
      </c>
      <c r="E84" s="29"/>
      <c r="F84" s="30" t="s">
        <v>22</v>
      </c>
      <c r="G84" s="29">
        <f t="shared" si="13"/>
        <v>0</v>
      </c>
      <c r="H84" s="27">
        <v>21211</v>
      </c>
      <c r="I84" s="30" t="s">
        <v>23</v>
      </c>
      <c r="J84" s="29">
        <f t="shared" si="14"/>
        <v>3182</v>
      </c>
      <c r="K84" s="29">
        <f t="shared" si="15"/>
        <v>3182</v>
      </c>
      <c r="L84" s="29">
        <f t="shared" si="11"/>
        <v>2546</v>
      </c>
      <c r="M84" s="29">
        <f t="shared" si="12"/>
        <v>636</v>
      </c>
      <c r="N84" s="55"/>
    </row>
    <row r="85" ht="46.5" customHeight="1" spans="1:14">
      <c r="A85" s="27">
        <v>79</v>
      </c>
      <c r="B85" s="41" t="s">
        <v>176</v>
      </c>
      <c r="C85" s="31" t="s">
        <v>177</v>
      </c>
      <c r="D85" s="27" t="s">
        <v>21</v>
      </c>
      <c r="E85" s="29"/>
      <c r="F85" s="30" t="s">
        <v>22</v>
      </c>
      <c r="G85" s="29">
        <f t="shared" si="13"/>
        <v>0</v>
      </c>
      <c r="H85" s="27">
        <v>9789</v>
      </c>
      <c r="I85" s="30" t="s">
        <v>23</v>
      </c>
      <c r="J85" s="29">
        <f t="shared" si="14"/>
        <v>1468</v>
      </c>
      <c r="K85" s="29">
        <f t="shared" si="15"/>
        <v>1468</v>
      </c>
      <c r="L85" s="29">
        <f t="shared" si="11"/>
        <v>1174</v>
      </c>
      <c r="M85" s="29">
        <f t="shared" si="12"/>
        <v>294</v>
      </c>
      <c r="N85" s="55"/>
    </row>
    <row r="86" ht="30.75" customHeight="1" spans="1:14">
      <c r="A86" s="27">
        <v>80</v>
      </c>
      <c r="B86" s="27" t="s">
        <v>178</v>
      </c>
      <c r="C86" s="33" t="s">
        <v>179</v>
      </c>
      <c r="D86" s="27" t="s">
        <v>21</v>
      </c>
      <c r="E86" s="29"/>
      <c r="F86" s="30" t="s">
        <v>22</v>
      </c>
      <c r="G86" s="29">
        <f t="shared" si="13"/>
        <v>0</v>
      </c>
      <c r="H86" s="27">
        <v>10660</v>
      </c>
      <c r="I86" s="30" t="s">
        <v>23</v>
      </c>
      <c r="J86" s="29">
        <f t="shared" si="14"/>
        <v>1599</v>
      </c>
      <c r="K86" s="29">
        <f t="shared" si="15"/>
        <v>1599</v>
      </c>
      <c r="L86" s="29">
        <f t="shared" si="11"/>
        <v>1279</v>
      </c>
      <c r="M86" s="29">
        <f t="shared" si="12"/>
        <v>320</v>
      </c>
      <c r="N86" s="55"/>
    </row>
    <row r="87" ht="30.75" customHeight="1" spans="1:14">
      <c r="A87" s="27">
        <v>81</v>
      </c>
      <c r="B87" s="41" t="s">
        <v>180</v>
      </c>
      <c r="C87" s="33" t="s">
        <v>181</v>
      </c>
      <c r="D87" s="27" t="s">
        <v>21</v>
      </c>
      <c r="E87" s="29"/>
      <c r="F87" s="30" t="s">
        <v>22</v>
      </c>
      <c r="G87" s="29">
        <f t="shared" si="13"/>
        <v>0</v>
      </c>
      <c r="H87" s="27">
        <v>7993</v>
      </c>
      <c r="I87" s="30" t="s">
        <v>23</v>
      </c>
      <c r="J87" s="29">
        <f t="shared" si="14"/>
        <v>1199</v>
      </c>
      <c r="K87" s="29">
        <f t="shared" si="15"/>
        <v>1199</v>
      </c>
      <c r="L87" s="29">
        <f t="shared" si="11"/>
        <v>959</v>
      </c>
      <c r="M87" s="29">
        <f t="shared" si="12"/>
        <v>240</v>
      </c>
      <c r="N87" s="55"/>
    </row>
    <row r="88" ht="44.25" customHeight="1" spans="1:14">
      <c r="A88" s="27">
        <v>82</v>
      </c>
      <c r="B88" s="56" t="s">
        <v>182</v>
      </c>
      <c r="C88" s="57" t="s">
        <v>183</v>
      </c>
      <c r="D88" s="27" t="s">
        <v>21</v>
      </c>
      <c r="E88" s="29"/>
      <c r="F88" s="30" t="s">
        <v>22</v>
      </c>
      <c r="G88" s="29">
        <f t="shared" si="13"/>
        <v>0</v>
      </c>
      <c r="H88" s="27">
        <v>22449</v>
      </c>
      <c r="I88" s="30" t="s">
        <v>23</v>
      </c>
      <c r="J88" s="29">
        <f t="shared" si="14"/>
        <v>3367</v>
      </c>
      <c r="K88" s="29">
        <f t="shared" si="15"/>
        <v>3367</v>
      </c>
      <c r="L88" s="29">
        <f t="shared" si="11"/>
        <v>2694</v>
      </c>
      <c r="M88" s="29">
        <f t="shared" si="12"/>
        <v>673</v>
      </c>
      <c r="N88" s="55"/>
    </row>
    <row r="89" ht="45" customHeight="1" spans="1:14">
      <c r="A89" s="27">
        <v>83</v>
      </c>
      <c r="B89" s="27" t="s">
        <v>184</v>
      </c>
      <c r="C89" s="38" t="s">
        <v>185</v>
      </c>
      <c r="D89" s="27" t="s">
        <v>21</v>
      </c>
      <c r="E89" s="29"/>
      <c r="F89" s="30" t="s">
        <v>22</v>
      </c>
      <c r="G89" s="29">
        <f t="shared" si="13"/>
        <v>0</v>
      </c>
      <c r="H89" s="27">
        <v>7332</v>
      </c>
      <c r="I89" s="30" t="s">
        <v>23</v>
      </c>
      <c r="J89" s="29">
        <f t="shared" si="14"/>
        <v>1100</v>
      </c>
      <c r="K89" s="29">
        <f t="shared" si="15"/>
        <v>1100</v>
      </c>
      <c r="L89" s="29">
        <f t="shared" si="11"/>
        <v>880</v>
      </c>
      <c r="M89" s="29">
        <f t="shared" si="12"/>
        <v>220</v>
      </c>
      <c r="N89" s="55"/>
    </row>
    <row r="90" ht="36" customHeight="1" spans="1:14">
      <c r="A90" s="27">
        <v>84</v>
      </c>
      <c r="B90" s="27" t="s">
        <v>186</v>
      </c>
      <c r="C90" s="31" t="s">
        <v>187</v>
      </c>
      <c r="D90" s="27" t="s">
        <v>21</v>
      </c>
      <c r="E90" s="29"/>
      <c r="F90" s="30" t="s">
        <v>22</v>
      </c>
      <c r="G90" s="29">
        <f t="shared" si="13"/>
        <v>0</v>
      </c>
      <c r="H90" s="27">
        <v>16717</v>
      </c>
      <c r="I90" s="30" t="s">
        <v>23</v>
      </c>
      <c r="J90" s="29">
        <f t="shared" si="14"/>
        <v>2508</v>
      </c>
      <c r="K90" s="29">
        <f t="shared" si="15"/>
        <v>2508</v>
      </c>
      <c r="L90" s="29">
        <f t="shared" si="11"/>
        <v>2006</v>
      </c>
      <c r="M90" s="29">
        <f t="shared" si="12"/>
        <v>502</v>
      </c>
      <c r="N90" s="55"/>
    </row>
    <row r="91" ht="36" customHeight="1" spans="1:14">
      <c r="A91" s="27">
        <v>85</v>
      </c>
      <c r="B91" s="27" t="s">
        <v>188</v>
      </c>
      <c r="C91" s="31" t="s">
        <v>189</v>
      </c>
      <c r="D91" s="27" t="s">
        <v>21</v>
      </c>
      <c r="E91" s="29"/>
      <c r="F91" s="30" t="s">
        <v>22</v>
      </c>
      <c r="G91" s="29">
        <f t="shared" si="13"/>
        <v>0</v>
      </c>
      <c r="H91" s="27">
        <v>7769</v>
      </c>
      <c r="I91" s="30" t="s">
        <v>23</v>
      </c>
      <c r="J91" s="29">
        <f t="shared" si="14"/>
        <v>1165</v>
      </c>
      <c r="K91" s="29">
        <f t="shared" si="15"/>
        <v>1165</v>
      </c>
      <c r="L91" s="29">
        <f t="shared" si="11"/>
        <v>932</v>
      </c>
      <c r="M91" s="29">
        <f t="shared" si="12"/>
        <v>233</v>
      </c>
      <c r="N91" s="55"/>
    </row>
    <row r="92" ht="36" customHeight="1" spans="1:14">
      <c r="A92" s="27">
        <v>86</v>
      </c>
      <c r="B92" s="27" t="s">
        <v>190</v>
      </c>
      <c r="C92" s="31" t="s">
        <v>191</v>
      </c>
      <c r="D92" s="27" t="s">
        <v>21</v>
      </c>
      <c r="E92" s="29"/>
      <c r="F92" s="30" t="s">
        <v>22</v>
      </c>
      <c r="G92" s="29">
        <f t="shared" si="13"/>
        <v>0</v>
      </c>
      <c r="H92" s="27">
        <v>5999</v>
      </c>
      <c r="I92" s="30" t="s">
        <v>23</v>
      </c>
      <c r="J92" s="29">
        <f t="shared" si="14"/>
        <v>900</v>
      </c>
      <c r="K92" s="29">
        <f t="shared" si="15"/>
        <v>900</v>
      </c>
      <c r="L92" s="29">
        <f t="shared" si="11"/>
        <v>720</v>
      </c>
      <c r="M92" s="29">
        <f t="shared" si="12"/>
        <v>180</v>
      </c>
      <c r="N92" s="55"/>
    </row>
    <row r="93" ht="36" customHeight="1" spans="1:14">
      <c r="A93" s="27">
        <v>87</v>
      </c>
      <c r="B93" s="27" t="s">
        <v>192</v>
      </c>
      <c r="C93" s="31" t="s">
        <v>193</v>
      </c>
      <c r="D93" s="27" t="s">
        <v>21</v>
      </c>
      <c r="E93" s="29"/>
      <c r="F93" s="30" t="s">
        <v>22</v>
      </c>
      <c r="G93" s="29">
        <f t="shared" si="13"/>
        <v>0</v>
      </c>
      <c r="H93" s="27">
        <v>14783</v>
      </c>
      <c r="I93" s="30" t="s">
        <v>23</v>
      </c>
      <c r="J93" s="29">
        <f t="shared" si="14"/>
        <v>2217</v>
      </c>
      <c r="K93" s="29">
        <f t="shared" si="15"/>
        <v>2217</v>
      </c>
      <c r="L93" s="29">
        <f t="shared" si="11"/>
        <v>1774</v>
      </c>
      <c r="M93" s="29">
        <f t="shared" si="12"/>
        <v>443</v>
      </c>
      <c r="N93" s="55"/>
    </row>
    <row r="94" ht="36" customHeight="1" spans="1:14">
      <c r="A94" s="27">
        <v>88</v>
      </c>
      <c r="B94" s="27" t="s">
        <v>194</v>
      </c>
      <c r="C94" s="58" t="s">
        <v>195</v>
      </c>
      <c r="D94" s="27" t="s">
        <v>21</v>
      </c>
      <c r="E94" s="29"/>
      <c r="F94" s="30" t="s">
        <v>22</v>
      </c>
      <c r="G94" s="29">
        <f t="shared" si="13"/>
        <v>0</v>
      </c>
      <c r="H94" s="27">
        <v>15733</v>
      </c>
      <c r="I94" s="30" t="s">
        <v>23</v>
      </c>
      <c r="J94" s="29">
        <f t="shared" si="14"/>
        <v>2360</v>
      </c>
      <c r="K94" s="29">
        <f t="shared" si="15"/>
        <v>2360</v>
      </c>
      <c r="L94" s="29">
        <f t="shared" si="11"/>
        <v>1888</v>
      </c>
      <c r="M94" s="29">
        <f t="shared" si="12"/>
        <v>472</v>
      </c>
      <c r="N94" s="55"/>
    </row>
    <row r="95" ht="36" customHeight="1" spans="1:14">
      <c r="A95" s="27">
        <v>89</v>
      </c>
      <c r="B95" s="30" t="s">
        <v>196</v>
      </c>
      <c r="C95" s="33" t="s">
        <v>197</v>
      </c>
      <c r="D95" s="27" t="s">
        <v>21</v>
      </c>
      <c r="E95" s="29"/>
      <c r="F95" s="30" t="s">
        <v>22</v>
      </c>
      <c r="G95" s="29">
        <f t="shared" si="13"/>
        <v>0</v>
      </c>
      <c r="H95" s="27">
        <v>5725</v>
      </c>
      <c r="I95" s="30" t="s">
        <v>23</v>
      </c>
      <c r="J95" s="29">
        <f t="shared" si="14"/>
        <v>859</v>
      </c>
      <c r="K95" s="29">
        <f t="shared" si="15"/>
        <v>859</v>
      </c>
      <c r="L95" s="29">
        <f t="shared" si="11"/>
        <v>687</v>
      </c>
      <c r="M95" s="29">
        <f t="shared" si="12"/>
        <v>172</v>
      </c>
      <c r="N95" s="55"/>
    </row>
    <row r="96" ht="36" customHeight="1" spans="1:14">
      <c r="A96" s="27">
        <v>90</v>
      </c>
      <c r="B96" s="27" t="s">
        <v>198</v>
      </c>
      <c r="C96" s="31" t="s">
        <v>199</v>
      </c>
      <c r="D96" s="27" t="s">
        <v>21</v>
      </c>
      <c r="E96" s="29"/>
      <c r="F96" s="30" t="s">
        <v>22</v>
      </c>
      <c r="G96" s="29">
        <f t="shared" si="13"/>
        <v>0</v>
      </c>
      <c r="H96" s="27">
        <v>10940</v>
      </c>
      <c r="I96" s="30" t="s">
        <v>23</v>
      </c>
      <c r="J96" s="29">
        <f t="shared" si="14"/>
        <v>1641</v>
      </c>
      <c r="K96" s="29">
        <f t="shared" si="15"/>
        <v>1641</v>
      </c>
      <c r="L96" s="29">
        <f t="shared" si="11"/>
        <v>1313</v>
      </c>
      <c r="M96" s="29">
        <f t="shared" si="12"/>
        <v>328</v>
      </c>
      <c r="N96" s="55"/>
    </row>
    <row r="97" ht="36" customHeight="1" spans="1:14">
      <c r="A97" s="27">
        <v>91</v>
      </c>
      <c r="B97" s="27" t="s">
        <v>200</v>
      </c>
      <c r="C97" s="31" t="s">
        <v>201</v>
      </c>
      <c r="D97" s="27" t="s">
        <v>21</v>
      </c>
      <c r="E97" s="29"/>
      <c r="F97" s="30" t="s">
        <v>22</v>
      </c>
      <c r="G97" s="29">
        <f t="shared" si="13"/>
        <v>0</v>
      </c>
      <c r="H97" s="27">
        <v>15374</v>
      </c>
      <c r="I97" s="30" t="s">
        <v>23</v>
      </c>
      <c r="J97" s="29">
        <f t="shared" si="14"/>
        <v>2306</v>
      </c>
      <c r="K97" s="29">
        <f t="shared" si="15"/>
        <v>2306</v>
      </c>
      <c r="L97" s="29">
        <f t="shared" si="11"/>
        <v>1845</v>
      </c>
      <c r="M97" s="29">
        <f t="shared" si="12"/>
        <v>461</v>
      </c>
      <c r="N97" s="55"/>
    </row>
    <row r="98" ht="36" customHeight="1" spans="1:14">
      <c r="A98" s="27">
        <v>92</v>
      </c>
      <c r="B98" s="27" t="s">
        <v>202</v>
      </c>
      <c r="C98" s="33" t="s">
        <v>203</v>
      </c>
      <c r="D98" s="27" t="s">
        <v>21</v>
      </c>
      <c r="E98" s="29"/>
      <c r="F98" s="30" t="s">
        <v>22</v>
      </c>
      <c r="G98" s="29">
        <f t="shared" si="13"/>
        <v>0</v>
      </c>
      <c r="H98" s="27">
        <v>13979</v>
      </c>
      <c r="I98" s="30" t="s">
        <v>23</v>
      </c>
      <c r="J98" s="29">
        <f t="shared" si="14"/>
        <v>2097</v>
      </c>
      <c r="K98" s="29">
        <f t="shared" si="15"/>
        <v>2097</v>
      </c>
      <c r="L98" s="29">
        <f t="shared" si="11"/>
        <v>1678</v>
      </c>
      <c r="M98" s="29">
        <f t="shared" si="12"/>
        <v>419</v>
      </c>
      <c r="N98" s="55"/>
    </row>
    <row r="99" ht="47.25" customHeight="1" spans="1:14">
      <c r="A99" s="27">
        <v>93</v>
      </c>
      <c r="B99" s="27" t="s">
        <v>204</v>
      </c>
      <c r="C99" s="33" t="s">
        <v>205</v>
      </c>
      <c r="D99" s="27" t="s">
        <v>21</v>
      </c>
      <c r="E99" s="29"/>
      <c r="F99" s="30" t="s">
        <v>22</v>
      </c>
      <c r="G99" s="29">
        <f t="shared" si="13"/>
        <v>0</v>
      </c>
      <c r="H99" s="27">
        <v>13030</v>
      </c>
      <c r="I99" s="30" t="s">
        <v>23</v>
      </c>
      <c r="J99" s="29">
        <f t="shared" si="14"/>
        <v>1955</v>
      </c>
      <c r="K99" s="29">
        <f t="shared" si="15"/>
        <v>1955</v>
      </c>
      <c r="L99" s="29">
        <f t="shared" si="11"/>
        <v>1564</v>
      </c>
      <c r="M99" s="29">
        <f t="shared" si="12"/>
        <v>391</v>
      </c>
      <c r="N99" s="55"/>
    </row>
    <row r="100" ht="36.75" customHeight="1" spans="1:14">
      <c r="A100" s="27">
        <v>94</v>
      </c>
      <c r="B100" s="27" t="s">
        <v>206</v>
      </c>
      <c r="C100" s="33" t="s">
        <v>207</v>
      </c>
      <c r="D100" s="27" t="s">
        <v>21</v>
      </c>
      <c r="E100" s="29"/>
      <c r="F100" s="30" t="s">
        <v>22</v>
      </c>
      <c r="G100" s="29">
        <f t="shared" si="13"/>
        <v>0</v>
      </c>
      <c r="H100" s="27">
        <v>12592</v>
      </c>
      <c r="I100" s="30" t="s">
        <v>23</v>
      </c>
      <c r="J100" s="29">
        <f t="shared" si="14"/>
        <v>1889</v>
      </c>
      <c r="K100" s="29">
        <f t="shared" si="15"/>
        <v>1889</v>
      </c>
      <c r="L100" s="29">
        <f t="shared" si="11"/>
        <v>1511</v>
      </c>
      <c r="M100" s="29">
        <f t="shared" si="12"/>
        <v>378</v>
      </c>
      <c r="N100" s="55"/>
    </row>
    <row r="101" ht="36.75" customHeight="1" spans="1:14">
      <c r="A101" s="27">
        <v>95</v>
      </c>
      <c r="B101" s="27" t="s">
        <v>208</v>
      </c>
      <c r="C101" s="31" t="s">
        <v>209</v>
      </c>
      <c r="D101" s="27" t="s">
        <v>21</v>
      </c>
      <c r="E101" s="29"/>
      <c r="F101" s="30" t="s">
        <v>22</v>
      </c>
      <c r="G101" s="29">
        <f t="shared" si="13"/>
        <v>0</v>
      </c>
      <c r="H101" s="27">
        <v>11912</v>
      </c>
      <c r="I101" s="30" t="s">
        <v>23</v>
      </c>
      <c r="J101" s="29">
        <f t="shared" si="14"/>
        <v>1787</v>
      </c>
      <c r="K101" s="29">
        <f t="shared" si="15"/>
        <v>1787</v>
      </c>
      <c r="L101" s="29">
        <f t="shared" si="11"/>
        <v>1430</v>
      </c>
      <c r="M101" s="29">
        <f t="shared" si="12"/>
        <v>357</v>
      </c>
      <c r="N101" s="55"/>
    </row>
    <row r="102" ht="49.5" customHeight="1" spans="1:14">
      <c r="A102" s="27">
        <v>96</v>
      </c>
      <c r="B102" s="27" t="s">
        <v>210</v>
      </c>
      <c r="C102" s="31" t="s">
        <v>211</v>
      </c>
      <c r="D102" s="27" t="s">
        <v>21</v>
      </c>
      <c r="E102" s="29"/>
      <c r="F102" s="30" t="s">
        <v>22</v>
      </c>
      <c r="G102" s="29">
        <f t="shared" si="13"/>
        <v>0</v>
      </c>
      <c r="H102" s="27">
        <v>13689</v>
      </c>
      <c r="I102" s="30" t="s">
        <v>23</v>
      </c>
      <c r="J102" s="29">
        <f t="shared" si="14"/>
        <v>2053</v>
      </c>
      <c r="K102" s="29">
        <f t="shared" si="15"/>
        <v>2053</v>
      </c>
      <c r="L102" s="29">
        <f t="shared" si="11"/>
        <v>1642</v>
      </c>
      <c r="M102" s="29">
        <f t="shared" si="12"/>
        <v>411</v>
      </c>
      <c r="N102" s="55"/>
    </row>
    <row r="103" ht="45.75" customHeight="1" spans="1:14">
      <c r="A103" s="27">
        <v>97</v>
      </c>
      <c r="B103" s="27" t="s">
        <v>212</v>
      </c>
      <c r="C103" s="33" t="s">
        <v>213</v>
      </c>
      <c r="D103" s="27" t="s">
        <v>21</v>
      </c>
      <c r="E103" s="29"/>
      <c r="F103" s="30" t="s">
        <v>22</v>
      </c>
      <c r="G103" s="29">
        <f t="shared" si="13"/>
        <v>0</v>
      </c>
      <c r="H103" s="27">
        <v>12009</v>
      </c>
      <c r="I103" s="30" t="s">
        <v>23</v>
      </c>
      <c r="J103" s="29">
        <f t="shared" si="14"/>
        <v>1801</v>
      </c>
      <c r="K103" s="29">
        <f t="shared" si="15"/>
        <v>1801</v>
      </c>
      <c r="L103" s="29">
        <f t="shared" si="11"/>
        <v>1441</v>
      </c>
      <c r="M103" s="29">
        <f t="shared" si="12"/>
        <v>360</v>
      </c>
      <c r="N103" s="55"/>
    </row>
    <row r="104" ht="45.75" customHeight="1" spans="1:14">
      <c r="A104" s="27">
        <v>98</v>
      </c>
      <c r="B104" s="27" t="s">
        <v>214</v>
      </c>
      <c r="C104" s="33" t="s">
        <v>215</v>
      </c>
      <c r="D104" s="27" t="s">
        <v>21</v>
      </c>
      <c r="E104" s="29"/>
      <c r="F104" s="30" t="s">
        <v>22</v>
      </c>
      <c r="G104" s="29">
        <f t="shared" si="13"/>
        <v>0</v>
      </c>
      <c r="H104" s="27">
        <v>18036</v>
      </c>
      <c r="I104" s="30" t="s">
        <v>23</v>
      </c>
      <c r="J104" s="29">
        <f t="shared" si="14"/>
        <v>2705</v>
      </c>
      <c r="K104" s="29">
        <f t="shared" si="15"/>
        <v>2705</v>
      </c>
      <c r="L104" s="29">
        <f t="shared" si="11"/>
        <v>2164</v>
      </c>
      <c r="M104" s="29">
        <f t="shared" si="12"/>
        <v>541</v>
      </c>
      <c r="N104" s="55"/>
    </row>
    <row r="105" ht="48" customHeight="1" spans="1:14">
      <c r="A105" s="27">
        <v>99</v>
      </c>
      <c r="B105" s="27" t="s">
        <v>216</v>
      </c>
      <c r="C105" s="33" t="s">
        <v>217</v>
      </c>
      <c r="D105" s="27" t="s">
        <v>21</v>
      </c>
      <c r="E105" s="29"/>
      <c r="F105" s="30" t="s">
        <v>22</v>
      </c>
      <c r="G105" s="29">
        <f t="shared" si="13"/>
        <v>0</v>
      </c>
      <c r="H105" s="27">
        <v>13336</v>
      </c>
      <c r="I105" s="30" t="s">
        <v>23</v>
      </c>
      <c r="J105" s="29">
        <f t="shared" si="14"/>
        <v>2000</v>
      </c>
      <c r="K105" s="29">
        <f t="shared" si="15"/>
        <v>2000</v>
      </c>
      <c r="L105" s="29">
        <f t="shared" si="11"/>
        <v>1600</v>
      </c>
      <c r="M105" s="29">
        <f t="shared" si="12"/>
        <v>400</v>
      </c>
      <c r="N105" s="55"/>
    </row>
    <row r="106" ht="37.5" customHeight="1" spans="1:14">
      <c r="A106" s="27">
        <v>100</v>
      </c>
      <c r="B106" s="27" t="s">
        <v>218</v>
      </c>
      <c r="C106" s="33" t="s">
        <v>219</v>
      </c>
      <c r="D106" s="27" t="s">
        <v>21</v>
      </c>
      <c r="E106" s="29"/>
      <c r="F106" s="30" t="s">
        <v>22</v>
      </c>
      <c r="G106" s="29">
        <f t="shared" si="13"/>
        <v>0</v>
      </c>
      <c r="H106" s="27">
        <v>13363</v>
      </c>
      <c r="I106" s="30" t="s">
        <v>23</v>
      </c>
      <c r="J106" s="29">
        <f t="shared" si="14"/>
        <v>2004</v>
      </c>
      <c r="K106" s="29">
        <f t="shared" si="15"/>
        <v>2004</v>
      </c>
      <c r="L106" s="29">
        <f t="shared" si="11"/>
        <v>1603</v>
      </c>
      <c r="M106" s="29">
        <f t="shared" si="12"/>
        <v>401</v>
      </c>
      <c r="N106" s="55"/>
    </row>
    <row r="107" ht="37.5" customHeight="1" spans="1:14">
      <c r="A107" s="27">
        <v>101</v>
      </c>
      <c r="B107" s="27" t="s">
        <v>220</v>
      </c>
      <c r="C107" s="33" t="s">
        <v>221</v>
      </c>
      <c r="D107" s="27" t="s">
        <v>21</v>
      </c>
      <c r="E107" s="29"/>
      <c r="F107" s="30" t="s">
        <v>22</v>
      </c>
      <c r="G107" s="29">
        <f t="shared" si="13"/>
        <v>0</v>
      </c>
      <c r="H107" s="27">
        <v>18187</v>
      </c>
      <c r="I107" s="30" t="s">
        <v>23</v>
      </c>
      <c r="J107" s="29">
        <f t="shared" si="14"/>
        <v>2728</v>
      </c>
      <c r="K107" s="29">
        <f t="shared" si="15"/>
        <v>2728</v>
      </c>
      <c r="L107" s="29">
        <f t="shared" si="11"/>
        <v>2182</v>
      </c>
      <c r="M107" s="29">
        <f t="shared" si="12"/>
        <v>546</v>
      </c>
      <c r="N107" s="55"/>
    </row>
    <row r="108" ht="37.5" customHeight="1" spans="1:14">
      <c r="A108" s="27">
        <v>102</v>
      </c>
      <c r="B108" s="45" t="s">
        <v>222</v>
      </c>
      <c r="C108" s="38" t="s">
        <v>223</v>
      </c>
      <c r="D108" s="27" t="s">
        <v>21</v>
      </c>
      <c r="E108" s="29"/>
      <c r="F108" s="30" t="s">
        <v>22</v>
      </c>
      <c r="G108" s="29">
        <f t="shared" si="13"/>
        <v>0</v>
      </c>
      <c r="H108" s="27">
        <v>13633</v>
      </c>
      <c r="I108" s="30" t="s">
        <v>23</v>
      </c>
      <c r="J108" s="29">
        <f t="shared" si="14"/>
        <v>2045</v>
      </c>
      <c r="K108" s="29">
        <f t="shared" si="15"/>
        <v>2045</v>
      </c>
      <c r="L108" s="29">
        <f t="shared" si="11"/>
        <v>1636</v>
      </c>
      <c r="M108" s="29">
        <f t="shared" si="12"/>
        <v>409</v>
      </c>
      <c r="N108" s="55"/>
    </row>
    <row r="109" ht="37.5" customHeight="1" spans="1:14">
      <c r="A109" s="27">
        <v>103</v>
      </c>
      <c r="B109" s="27" t="s">
        <v>224</v>
      </c>
      <c r="C109" s="38" t="s">
        <v>225</v>
      </c>
      <c r="D109" s="27" t="s">
        <v>21</v>
      </c>
      <c r="E109" s="29"/>
      <c r="F109" s="30" t="s">
        <v>22</v>
      </c>
      <c r="G109" s="29">
        <f t="shared" si="13"/>
        <v>0</v>
      </c>
      <c r="H109" s="27">
        <v>21437</v>
      </c>
      <c r="I109" s="30" t="s">
        <v>23</v>
      </c>
      <c r="J109" s="29">
        <f t="shared" si="14"/>
        <v>3216</v>
      </c>
      <c r="K109" s="29">
        <f t="shared" si="15"/>
        <v>3216</v>
      </c>
      <c r="L109" s="29">
        <f t="shared" si="11"/>
        <v>2573</v>
      </c>
      <c r="M109" s="29">
        <f t="shared" si="12"/>
        <v>643</v>
      </c>
      <c r="N109" s="55"/>
    </row>
    <row r="110" ht="37.5" customHeight="1" spans="1:14">
      <c r="A110" s="27">
        <v>104</v>
      </c>
      <c r="B110" s="27" t="s">
        <v>226</v>
      </c>
      <c r="C110" s="38" t="s">
        <v>227</v>
      </c>
      <c r="D110" s="27" t="s">
        <v>21</v>
      </c>
      <c r="E110" s="29"/>
      <c r="F110" s="30" t="s">
        <v>22</v>
      </c>
      <c r="G110" s="29">
        <f t="shared" si="13"/>
        <v>0</v>
      </c>
      <c r="H110" s="27">
        <v>21008</v>
      </c>
      <c r="I110" s="30" t="s">
        <v>23</v>
      </c>
      <c r="J110" s="29">
        <f t="shared" si="14"/>
        <v>3151</v>
      </c>
      <c r="K110" s="29">
        <f t="shared" si="15"/>
        <v>3151</v>
      </c>
      <c r="L110" s="29">
        <f t="shared" si="11"/>
        <v>2521</v>
      </c>
      <c r="M110" s="29">
        <f t="shared" si="12"/>
        <v>630</v>
      </c>
      <c r="N110" s="55"/>
    </row>
    <row r="111" ht="37.5" customHeight="1" spans="1:14">
      <c r="A111" s="27">
        <v>105</v>
      </c>
      <c r="B111" s="27" t="s">
        <v>228</v>
      </c>
      <c r="C111" s="38" t="s">
        <v>229</v>
      </c>
      <c r="D111" s="27" t="s">
        <v>21</v>
      </c>
      <c r="E111" s="29"/>
      <c r="F111" s="30" t="s">
        <v>22</v>
      </c>
      <c r="G111" s="29">
        <f t="shared" si="13"/>
        <v>0</v>
      </c>
      <c r="H111" s="27">
        <v>19387</v>
      </c>
      <c r="I111" s="30" t="s">
        <v>23</v>
      </c>
      <c r="J111" s="29">
        <f t="shared" si="14"/>
        <v>2908</v>
      </c>
      <c r="K111" s="29">
        <f t="shared" si="15"/>
        <v>2908</v>
      </c>
      <c r="L111" s="29">
        <f t="shared" si="11"/>
        <v>2326</v>
      </c>
      <c r="M111" s="29">
        <f t="shared" si="12"/>
        <v>582</v>
      </c>
      <c r="N111" s="55"/>
    </row>
    <row r="112" ht="37.5" customHeight="1" spans="1:14">
      <c r="A112" s="27">
        <v>106</v>
      </c>
      <c r="B112" s="27" t="s">
        <v>230</v>
      </c>
      <c r="C112" s="38" t="s">
        <v>231</v>
      </c>
      <c r="D112" s="27" t="s">
        <v>21</v>
      </c>
      <c r="E112" s="29"/>
      <c r="F112" s="30" t="s">
        <v>22</v>
      </c>
      <c r="G112" s="29">
        <f t="shared" si="13"/>
        <v>0</v>
      </c>
      <c r="H112" s="27">
        <v>20998</v>
      </c>
      <c r="I112" s="30" t="s">
        <v>23</v>
      </c>
      <c r="J112" s="29">
        <f t="shared" si="14"/>
        <v>3150</v>
      </c>
      <c r="K112" s="29">
        <f t="shared" si="15"/>
        <v>3150</v>
      </c>
      <c r="L112" s="29">
        <f t="shared" si="11"/>
        <v>2520</v>
      </c>
      <c r="M112" s="29">
        <f t="shared" si="12"/>
        <v>630</v>
      </c>
      <c r="N112" s="55"/>
    </row>
    <row r="113" ht="37.5" customHeight="1" spans="1:14">
      <c r="A113" s="27">
        <v>107</v>
      </c>
      <c r="B113" s="27" t="s">
        <v>232</v>
      </c>
      <c r="C113" s="38" t="s">
        <v>233</v>
      </c>
      <c r="D113" s="27" t="s">
        <v>21</v>
      </c>
      <c r="E113" s="29"/>
      <c r="F113" s="30" t="s">
        <v>22</v>
      </c>
      <c r="G113" s="29">
        <f t="shared" si="13"/>
        <v>0</v>
      </c>
      <c r="H113" s="27">
        <v>23984</v>
      </c>
      <c r="I113" s="30" t="s">
        <v>23</v>
      </c>
      <c r="J113" s="29">
        <f t="shared" si="14"/>
        <v>3598</v>
      </c>
      <c r="K113" s="29">
        <f t="shared" si="15"/>
        <v>3598</v>
      </c>
      <c r="L113" s="29">
        <f t="shared" si="11"/>
        <v>2878</v>
      </c>
      <c r="M113" s="29">
        <f t="shared" si="12"/>
        <v>720</v>
      </c>
      <c r="N113" s="55"/>
    </row>
    <row r="114" ht="36" customHeight="1" spans="1:14">
      <c r="A114" s="27">
        <v>108</v>
      </c>
      <c r="B114" s="27" t="s">
        <v>234</v>
      </c>
      <c r="C114" s="38" t="s">
        <v>235</v>
      </c>
      <c r="D114" s="27" t="s">
        <v>21</v>
      </c>
      <c r="E114" s="29"/>
      <c r="F114" s="30" t="s">
        <v>22</v>
      </c>
      <c r="G114" s="29">
        <f t="shared" si="13"/>
        <v>0</v>
      </c>
      <c r="H114" s="27">
        <v>18794</v>
      </c>
      <c r="I114" s="30" t="s">
        <v>23</v>
      </c>
      <c r="J114" s="29">
        <f t="shared" si="14"/>
        <v>2819</v>
      </c>
      <c r="K114" s="29">
        <f t="shared" si="15"/>
        <v>2819</v>
      </c>
      <c r="L114" s="29">
        <f t="shared" si="11"/>
        <v>2255</v>
      </c>
      <c r="M114" s="29">
        <f t="shared" si="12"/>
        <v>564</v>
      </c>
      <c r="N114" s="55"/>
    </row>
    <row r="115" ht="36" customHeight="1" spans="1:14">
      <c r="A115" s="27">
        <v>109</v>
      </c>
      <c r="B115" s="39" t="s">
        <v>236</v>
      </c>
      <c r="C115" s="33" t="s">
        <v>237</v>
      </c>
      <c r="D115" s="27" t="s">
        <v>21</v>
      </c>
      <c r="E115" s="29"/>
      <c r="F115" s="30" t="s">
        <v>22</v>
      </c>
      <c r="G115" s="29">
        <f t="shared" si="13"/>
        <v>0</v>
      </c>
      <c r="H115" s="27">
        <v>17322</v>
      </c>
      <c r="I115" s="30" t="s">
        <v>23</v>
      </c>
      <c r="J115" s="29">
        <f t="shared" si="14"/>
        <v>2598</v>
      </c>
      <c r="K115" s="29">
        <f t="shared" si="15"/>
        <v>2598</v>
      </c>
      <c r="L115" s="29">
        <f t="shared" si="11"/>
        <v>2078</v>
      </c>
      <c r="M115" s="29">
        <f t="shared" si="12"/>
        <v>520</v>
      </c>
      <c r="N115" s="55"/>
    </row>
    <row r="116" ht="36" customHeight="1" spans="1:14">
      <c r="A116" s="27">
        <v>110</v>
      </c>
      <c r="B116" s="27" t="s">
        <v>238</v>
      </c>
      <c r="C116" s="33" t="s">
        <v>239</v>
      </c>
      <c r="D116" s="27" t="s">
        <v>21</v>
      </c>
      <c r="E116" s="29"/>
      <c r="F116" s="30" t="s">
        <v>22</v>
      </c>
      <c r="G116" s="29">
        <f t="shared" si="13"/>
        <v>0</v>
      </c>
      <c r="H116" s="27">
        <v>11194</v>
      </c>
      <c r="I116" s="30" t="s">
        <v>23</v>
      </c>
      <c r="J116" s="29">
        <f t="shared" si="14"/>
        <v>1679</v>
      </c>
      <c r="K116" s="29">
        <f t="shared" si="15"/>
        <v>1679</v>
      </c>
      <c r="L116" s="29">
        <f t="shared" si="11"/>
        <v>1343</v>
      </c>
      <c r="M116" s="29">
        <f t="shared" si="12"/>
        <v>336</v>
      </c>
      <c r="N116" s="55"/>
    </row>
    <row r="117" ht="36" customHeight="1" spans="1:14">
      <c r="A117" s="27">
        <v>111</v>
      </c>
      <c r="B117" s="39" t="s">
        <v>240</v>
      </c>
      <c r="C117" s="33" t="s">
        <v>241</v>
      </c>
      <c r="D117" s="27" t="s">
        <v>21</v>
      </c>
      <c r="E117" s="29"/>
      <c r="F117" s="30" t="s">
        <v>22</v>
      </c>
      <c r="G117" s="29">
        <f t="shared" si="13"/>
        <v>0</v>
      </c>
      <c r="H117" s="27">
        <v>20107</v>
      </c>
      <c r="I117" s="30" t="s">
        <v>23</v>
      </c>
      <c r="J117" s="29">
        <f t="shared" si="14"/>
        <v>3016</v>
      </c>
      <c r="K117" s="29">
        <f t="shared" si="15"/>
        <v>3016</v>
      </c>
      <c r="L117" s="29">
        <f t="shared" si="11"/>
        <v>2413</v>
      </c>
      <c r="M117" s="29">
        <f t="shared" si="12"/>
        <v>603</v>
      </c>
      <c r="N117" s="55"/>
    </row>
    <row r="118" ht="36" customHeight="1" spans="1:14">
      <c r="A118" s="27">
        <v>112</v>
      </c>
      <c r="B118" s="27" t="s">
        <v>242</v>
      </c>
      <c r="C118" s="33" t="s">
        <v>243</v>
      </c>
      <c r="D118" s="27" t="s">
        <v>21</v>
      </c>
      <c r="E118" s="29"/>
      <c r="F118" s="30" t="s">
        <v>22</v>
      </c>
      <c r="G118" s="29">
        <f t="shared" si="13"/>
        <v>0</v>
      </c>
      <c r="H118" s="27">
        <v>26068</v>
      </c>
      <c r="I118" s="30" t="s">
        <v>23</v>
      </c>
      <c r="J118" s="29">
        <f t="shared" si="14"/>
        <v>3910</v>
      </c>
      <c r="K118" s="29">
        <f t="shared" si="15"/>
        <v>3910</v>
      </c>
      <c r="L118" s="29">
        <f t="shared" si="11"/>
        <v>3128</v>
      </c>
      <c r="M118" s="29">
        <f t="shared" si="12"/>
        <v>782</v>
      </c>
      <c r="N118" s="55"/>
    </row>
    <row r="119" ht="36" customHeight="1" spans="1:14">
      <c r="A119" s="27">
        <v>113</v>
      </c>
      <c r="B119" s="27" t="s">
        <v>244</v>
      </c>
      <c r="C119" s="33" t="s">
        <v>245</v>
      </c>
      <c r="D119" s="27" t="s">
        <v>21</v>
      </c>
      <c r="E119" s="29"/>
      <c r="F119" s="30" t="s">
        <v>22</v>
      </c>
      <c r="G119" s="29">
        <f t="shared" si="13"/>
        <v>0</v>
      </c>
      <c r="H119" s="27">
        <v>25775</v>
      </c>
      <c r="I119" s="30" t="s">
        <v>23</v>
      </c>
      <c r="J119" s="29">
        <f t="shared" si="14"/>
        <v>3866</v>
      </c>
      <c r="K119" s="29">
        <f t="shared" si="15"/>
        <v>3866</v>
      </c>
      <c r="L119" s="29">
        <f t="shared" si="11"/>
        <v>3093</v>
      </c>
      <c r="M119" s="29">
        <f t="shared" si="12"/>
        <v>773</v>
      </c>
      <c r="N119" s="55"/>
    </row>
    <row r="120" ht="36" customHeight="1" spans="1:14">
      <c r="A120" s="27">
        <v>114</v>
      </c>
      <c r="B120" s="27" t="s">
        <v>246</v>
      </c>
      <c r="C120" s="33" t="s">
        <v>247</v>
      </c>
      <c r="D120" s="27" t="s">
        <v>21</v>
      </c>
      <c r="E120" s="29"/>
      <c r="F120" s="30" t="s">
        <v>22</v>
      </c>
      <c r="G120" s="29">
        <f t="shared" si="13"/>
        <v>0</v>
      </c>
      <c r="H120" s="27">
        <v>20342</v>
      </c>
      <c r="I120" s="30" t="s">
        <v>23</v>
      </c>
      <c r="J120" s="29">
        <f t="shared" si="14"/>
        <v>3051</v>
      </c>
      <c r="K120" s="29">
        <f t="shared" si="15"/>
        <v>3051</v>
      </c>
      <c r="L120" s="29">
        <f t="shared" si="11"/>
        <v>2441</v>
      </c>
      <c r="M120" s="29">
        <f t="shared" si="12"/>
        <v>610</v>
      </c>
      <c r="N120" s="55"/>
    </row>
    <row r="121" ht="36" customHeight="1" spans="1:14">
      <c r="A121" s="27">
        <v>115</v>
      </c>
      <c r="B121" s="27" t="s">
        <v>248</v>
      </c>
      <c r="C121" s="33" t="s">
        <v>249</v>
      </c>
      <c r="D121" s="27" t="s">
        <v>21</v>
      </c>
      <c r="E121" s="29"/>
      <c r="F121" s="30" t="s">
        <v>22</v>
      </c>
      <c r="G121" s="29">
        <f t="shared" si="13"/>
        <v>0</v>
      </c>
      <c r="H121" s="27">
        <v>23368</v>
      </c>
      <c r="I121" s="30" t="s">
        <v>23</v>
      </c>
      <c r="J121" s="29">
        <f t="shared" si="14"/>
        <v>3505</v>
      </c>
      <c r="K121" s="29">
        <f t="shared" si="15"/>
        <v>3505</v>
      </c>
      <c r="L121" s="29">
        <f t="shared" si="11"/>
        <v>2804</v>
      </c>
      <c r="M121" s="29">
        <f t="shared" si="12"/>
        <v>701</v>
      </c>
      <c r="N121" s="55"/>
    </row>
    <row r="122" ht="36" customHeight="1" spans="1:14">
      <c r="A122" s="27">
        <v>116</v>
      </c>
      <c r="B122" s="27" t="s">
        <v>248</v>
      </c>
      <c r="C122" s="33" t="s">
        <v>250</v>
      </c>
      <c r="D122" s="27" t="s">
        <v>21</v>
      </c>
      <c r="E122" s="29"/>
      <c r="F122" s="30" t="s">
        <v>22</v>
      </c>
      <c r="G122" s="29">
        <f t="shared" si="13"/>
        <v>0</v>
      </c>
      <c r="H122" s="27">
        <v>19020</v>
      </c>
      <c r="I122" s="30" t="s">
        <v>23</v>
      </c>
      <c r="J122" s="29">
        <f t="shared" si="14"/>
        <v>2853</v>
      </c>
      <c r="K122" s="29">
        <f t="shared" si="15"/>
        <v>2853</v>
      </c>
      <c r="L122" s="29">
        <f t="shared" si="11"/>
        <v>2282</v>
      </c>
      <c r="M122" s="29">
        <f t="shared" si="12"/>
        <v>571</v>
      </c>
      <c r="N122" s="55"/>
    </row>
    <row r="123" ht="36" customHeight="1" spans="1:14">
      <c r="A123" s="27">
        <v>117</v>
      </c>
      <c r="B123" s="27" t="s">
        <v>251</v>
      </c>
      <c r="C123" s="31" t="s">
        <v>252</v>
      </c>
      <c r="D123" s="27" t="s">
        <v>21</v>
      </c>
      <c r="E123" s="29"/>
      <c r="F123" s="30" t="s">
        <v>22</v>
      </c>
      <c r="G123" s="29">
        <f t="shared" si="13"/>
        <v>0</v>
      </c>
      <c r="H123" s="27">
        <v>15231</v>
      </c>
      <c r="I123" s="30" t="s">
        <v>23</v>
      </c>
      <c r="J123" s="29">
        <f t="shared" si="14"/>
        <v>2285</v>
      </c>
      <c r="K123" s="29">
        <f t="shared" si="15"/>
        <v>2285</v>
      </c>
      <c r="L123" s="29">
        <f t="shared" si="11"/>
        <v>1828</v>
      </c>
      <c r="M123" s="29">
        <f t="shared" si="12"/>
        <v>457</v>
      </c>
      <c r="N123" s="55"/>
    </row>
    <row r="124" ht="36" customHeight="1" spans="1:14">
      <c r="A124" s="27">
        <v>118</v>
      </c>
      <c r="B124" s="27" t="s">
        <v>253</v>
      </c>
      <c r="C124" s="31" t="s">
        <v>254</v>
      </c>
      <c r="D124" s="27" t="s">
        <v>21</v>
      </c>
      <c r="E124" s="29"/>
      <c r="F124" s="30" t="s">
        <v>22</v>
      </c>
      <c r="G124" s="29">
        <f t="shared" si="13"/>
        <v>0</v>
      </c>
      <c r="H124" s="27">
        <v>10215</v>
      </c>
      <c r="I124" s="30" t="s">
        <v>23</v>
      </c>
      <c r="J124" s="29">
        <f t="shared" si="14"/>
        <v>1532</v>
      </c>
      <c r="K124" s="29">
        <f t="shared" si="15"/>
        <v>1532</v>
      </c>
      <c r="L124" s="29">
        <f t="shared" si="11"/>
        <v>1226</v>
      </c>
      <c r="M124" s="29">
        <f t="shared" si="12"/>
        <v>306</v>
      </c>
      <c r="N124" s="55"/>
    </row>
    <row r="125" ht="36" customHeight="1" spans="1:14">
      <c r="A125" s="27">
        <v>119</v>
      </c>
      <c r="B125" s="27" t="s">
        <v>255</v>
      </c>
      <c r="C125" s="33" t="s">
        <v>256</v>
      </c>
      <c r="D125" s="27" t="s">
        <v>21</v>
      </c>
      <c r="E125" s="29"/>
      <c r="F125" s="30" t="s">
        <v>22</v>
      </c>
      <c r="G125" s="29">
        <f t="shared" si="13"/>
        <v>0</v>
      </c>
      <c r="H125" s="27">
        <v>16802</v>
      </c>
      <c r="I125" s="30" t="s">
        <v>23</v>
      </c>
      <c r="J125" s="29">
        <f t="shared" si="14"/>
        <v>2520</v>
      </c>
      <c r="K125" s="29">
        <f t="shared" si="15"/>
        <v>2520</v>
      </c>
      <c r="L125" s="29">
        <f t="shared" si="11"/>
        <v>2016</v>
      </c>
      <c r="M125" s="29">
        <f t="shared" si="12"/>
        <v>504</v>
      </c>
      <c r="N125" s="55"/>
    </row>
    <row r="126" ht="36" customHeight="1" spans="1:14">
      <c r="A126" s="27">
        <v>120</v>
      </c>
      <c r="B126" s="27" t="s">
        <v>257</v>
      </c>
      <c r="C126" s="33" t="s">
        <v>258</v>
      </c>
      <c r="D126" s="27" t="s">
        <v>21</v>
      </c>
      <c r="E126" s="29"/>
      <c r="F126" s="30" t="s">
        <v>22</v>
      </c>
      <c r="G126" s="29">
        <f t="shared" si="13"/>
        <v>0</v>
      </c>
      <c r="H126" s="27">
        <v>13743</v>
      </c>
      <c r="I126" s="30" t="s">
        <v>23</v>
      </c>
      <c r="J126" s="29">
        <f t="shared" si="14"/>
        <v>2061</v>
      </c>
      <c r="K126" s="29">
        <f t="shared" si="15"/>
        <v>2061</v>
      </c>
      <c r="L126" s="29">
        <f t="shared" si="11"/>
        <v>1649</v>
      </c>
      <c r="M126" s="29">
        <f t="shared" si="12"/>
        <v>412</v>
      </c>
      <c r="N126" s="55"/>
    </row>
    <row r="127" ht="35.25" customHeight="1" spans="1:14">
      <c r="A127" s="27">
        <v>121</v>
      </c>
      <c r="B127" s="41" t="s">
        <v>259</v>
      </c>
      <c r="C127" s="31" t="s">
        <v>260</v>
      </c>
      <c r="D127" s="27" t="s">
        <v>21</v>
      </c>
      <c r="E127" s="29"/>
      <c r="F127" s="30" t="s">
        <v>22</v>
      </c>
      <c r="G127" s="29">
        <f t="shared" si="13"/>
        <v>0</v>
      </c>
      <c r="H127" s="27">
        <v>11123</v>
      </c>
      <c r="I127" s="30" t="s">
        <v>23</v>
      </c>
      <c r="J127" s="29">
        <f t="shared" si="14"/>
        <v>1668</v>
      </c>
      <c r="K127" s="29">
        <f t="shared" si="15"/>
        <v>1668</v>
      </c>
      <c r="L127" s="29">
        <f t="shared" si="11"/>
        <v>1334</v>
      </c>
      <c r="M127" s="29">
        <f t="shared" si="12"/>
        <v>334</v>
      </c>
      <c r="N127" s="55"/>
    </row>
    <row r="128" ht="35.25" customHeight="1" spans="1:14">
      <c r="A128" s="27">
        <v>122</v>
      </c>
      <c r="B128" s="27" t="s">
        <v>261</v>
      </c>
      <c r="C128" s="59" t="s">
        <v>262</v>
      </c>
      <c r="D128" s="27" t="s">
        <v>21</v>
      </c>
      <c r="E128" s="29"/>
      <c r="F128" s="30" t="s">
        <v>22</v>
      </c>
      <c r="G128" s="29">
        <f t="shared" si="13"/>
        <v>0</v>
      </c>
      <c r="H128" s="27">
        <v>12375</v>
      </c>
      <c r="I128" s="30" t="s">
        <v>23</v>
      </c>
      <c r="J128" s="29">
        <f t="shared" si="14"/>
        <v>1856</v>
      </c>
      <c r="K128" s="29">
        <f t="shared" si="15"/>
        <v>1856</v>
      </c>
      <c r="L128" s="29">
        <f t="shared" si="11"/>
        <v>1485</v>
      </c>
      <c r="M128" s="29">
        <f t="shared" si="12"/>
        <v>371</v>
      </c>
      <c r="N128" s="55"/>
    </row>
    <row r="129" ht="35.25" customHeight="1" spans="1:14">
      <c r="A129" s="27">
        <v>123</v>
      </c>
      <c r="B129" s="41" t="s">
        <v>263</v>
      </c>
      <c r="C129" s="31" t="s">
        <v>264</v>
      </c>
      <c r="D129" s="27" t="s">
        <v>21</v>
      </c>
      <c r="E129" s="29"/>
      <c r="F129" s="30" t="s">
        <v>22</v>
      </c>
      <c r="G129" s="29">
        <f t="shared" si="13"/>
        <v>0</v>
      </c>
      <c r="H129" s="27">
        <v>11325</v>
      </c>
      <c r="I129" s="30" t="s">
        <v>23</v>
      </c>
      <c r="J129" s="29">
        <f t="shared" si="14"/>
        <v>1699</v>
      </c>
      <c r="K129" s="29">
        <f t="shared" si="15"/>
        <v>1699</v>
      </c>
      <c r="L129" s="29">
        <f t="shared" si="11"/>
        <v>1359</v>
      </c>
      <c r="M129" s="29">
        <f t="shared" si="12"/>
        <v>340</v>
      </c>
      <c r="N129" s="55"/>
    </row>
    <row r="130" ht="35.25" customHeight="1" spans="1:14">
      <c r="A130" s="27">
        <v>124</v>
      </c>
      <c r="B130" s="27" t="s">
        <v>265</v>
      </c>
      <c r="C130" s="33" t="s">
        <v>266</v>
      </c>
      <c r="D130" s="27" t="s">
        <v>21</v>
      </c>
      <c r="E130" s="29"/>
      <c r="F130" s="30" t="s">
        <v>22</v>
      </c>
      <c r="G130" s="29">
        <f t="shared" si="13"/>
        <v>0</v>
      </c>
      <c r="H130" s="27">
        <v>12594</v>
      </c>
      <c r="I130" s="30" t="s">
        <v>23</v>
      </c>
      <c r="J130" s="29">
        <f t="shared" si="14"/>
        <v>1889</v>
      </c>
      <c r="K130" s="29">
        <f t="shared" si="15"/>
        <v>1889</v>
      </c>
      <c r="L130" s="29">
        <f t="shared" si="11"/>
        <v>1511</v>
      </c>
      <c r="M130" s="29">
        <f t="shared" si="12"/>
        <v>378</v>
      </c>
      <c r="N130" s="55"/>
    </row>
    <row r="131" ht="35.25" customHeight="1" spans="1:14">
      <c r="A131" s="27">
        <v>125</v>
      </c>
      <c r="B131" s="30" t="s">
        <v>267</v>
      </c>
      <c r="C131" s="31" t="s">
        <v>268</v>
      </c>
      <c r="D131" s="27" t="s">
        <v>21</v>
      </c>
      <c r="E131" s="29"/>
      <c r="F131" s="30" t="s">
        <v>22</v>
      </c>
      <c r="G131" s="29">
        <f t="shared" si="13"/>
        <v>0</v>
      </c>
      <c r="H131" s="27">
        <v>13072</v>
      </c>
      <c r="I131" s="30" t="s">
        <v>23</v>
      </c>
      <c r="J131" s="29">
        <f t="shared" si="14"/>
        <v>1961</v>
      </c>
      <c r="K131" s="29">
        <f t="shared" si="15"/>
        <v>1961</v>
      </c>
      <c r="L131" s="29">
        <f t="shared" si="11"/>
        <v>1569</v>
      </c>
      <c r="M131" s="29">
        <f t="shared" si="12"/>
        <v>392</v>
      </c>
      <c r="N131" s="55"/>
    </row>
    <row r="132" ht="35.25" customHeight="1" spans="1:14">
      <c r="A132" s="27">
        <v>126</v>
      </c>
      <c r="B132" s="45" t="s">
        <v>269</v>
      </c>
      <c r="C132" s="33" t="s">
        <v>270</v>
      </c>
      <c r="D132" s="27" t="s">
        <v>21</v>
      </c>
      <c r="E132" s="29"/>
      <c r="F132" s="30" t="s">
        <v>22</v>
      </c>
      <c r="G132" s="29">
        <f t="shared" si="13"/>
        <v>0</v>
      </c>
      <c r="H132" s="27">
        <v>39138</v>
      </c>
      <c r="I132" s="30" t="s">
        <v>23</v>
      </c>
      <c r="J132" s="29">
        <f t="shared" si="14"/>
        <v>5871</v>
      </c>
      <c r="K132" s="29">
        <f t="shared" si="15"/>
        <v>5871</v>
      </c>
      <c r="L132" s="29">
        <f t="shared" si="11"/>
        <v>4697</v>
      </c>
      <c r="M132" s="29">
        <f t="shared" si="12"/>
        <v>1174</v>
      </c>
      <c r="N132" s="55"/>
    </row>
    <row r="133" ht="35.25" customHeight="1" spans="1:14">
      <c r="A133" s="27">
        <v>127</v>
      </c>
      <c r="B133" s="42" t="s">
        <v>271</v>
      </c>
      <c r="C133" s="33" t="s">
        <v>272</v>
      </c>
      <c r="D133" s="27" t="s">
        <v>21</v>
      </c>
      <c r="E133" s="29"/>
      <c r="F133" s="30" t="s">
        <v>22</v>
      </c>
      <c r="G133" s="29">
        <f t="shared" si="13"/>
        <v>0</v>
      </c>
      <c r="H133" s="27">
        <v>13427</v>
      </c>
      <c r="I133" s="30" t="s">
        <v>23</v>
      </c>
      <c r="J133" s="29">
        <f t="shared" si="14"/>
        <v>2014</v>
      </c>
      <c r="K133" s="29">
        <f t="shared" si="15"/>
        <v>2014</v>
      </c>
      <c r="L133" s="29">
        <f t="shared" si="11"/>
        <v>1611</v>
      </c>
      <c r="M133" s="29">
        <f t="shared" si="12"/>
        <v>403</v>
      </c>
      <c r="N133" s="55"/>
    </row>
    <row r="134" ht="35.25" customHeight="1" spans="1:14">
      <c r="A134" s="27">
        <v>128</v>
      </c>
      <c r="B134" s="27" t="s">
        <v>273</v>
      </c>
      <c r="C134" s="31" t="s">
        <v>274</v>
      </c>
      <c r="D134" s="27" t="s">
        <v>21</v>
      </c>
      <c r="E134" s="29"/>
      <c r="F134" s="30" t="s">
        <v>22</v>
      </c>
      <c r="G134" s="29">
        <f t="shared" si="13"/>
        <v>0</v>
      </c>
      <c r="H134" s="27">
        <v>12542</v>
      </c>
      <c r="I134" s="30" t="s">
        <v>23</v>
      </c>
      <c r="J134" s="29">
        <f t="shared" si="14"/>
        <v>1881</v>
      </c>
      <c r="K134" s="29">
        <f t="shared" si="15"/>
        <v>1881</v>
      </c>
      <c r="L134" s="29">
        <f t="shared" si="11"/>
        <v>1505</v>
      </c>
      <c r="M134" s="29">
        <f t="shared" si="12"/>
        <v>376</v>
      </c>
      <c r="N134" s="55"/>
    </row>
    <row r="135" ht="35.25" customHeight="1" spans="1:14">
      <c r="A135" s="27">
        <v>129</v>
      </c>
      <c r="B135" s="27" t="s">
        <v>275</v>
      </c>
      <c r="C135" s="31" t="s">
        <v>276</v>
      </c>
      <c r="D135" s="27" t="s">
        <v>21</v>
      </c>
      <c r="E135" s="29"/>
      <c r="F135" s="30" t="s">
        <v>22</v>
      </c>
      <c r="G135" s="29">
        <f t="shared" si="13"/>
        <v>0</v>
      </c>
      <c r="H135" s="27">
        <v>17622</v>
      </c>
      <c r="I135" s="30" t="s">
        <v>23</v>
      </c>
      <c r="J135" s="29">
        <f t="shared" si="14"/>
        <v>2643</v>
      </c>
      <c r="K135" s="29">
        <f t="shared" si="15"/>
        <v>2643</v>
      </c>
      <c r="L135" s="29">
        <f t="shared" ref="L135:L198" si="16">INT(K135*0.8+0.5)</f>
        <v>2114</v>
      </c>
      <c r="M135" s="29">
        <f t="shared" ref="M135:M198" si="17">K135-L135</f>
        <v>529</v>
      </c>
      <c r="N135" s="55"/>
    </row>
    <row r="136" ht="35.25" customHeight="1" spans="1:14">
      <c r="A136" s="27">
        <v>130</v>
      </c>
      <c r="B136" s="27" t="s">
        <v>277</v>
      </c>
      <c r="C136" s="31" t="s">
        <v>278</v>
      </c>
      <c r="D136" s="27" t="s">
        <v>21</v>
      </c>
      <c r="E136" s="29"/>
      <c r="F136" s="30" t="s">
        <v>22</v>
      </c>
      <c r="G136" s="29">
        <f t="shared" ref="G136:G199" si="18">IF(E136*1000&gt;20000,20000,INT(E136*1000+0.5))</f>
        <v>0</v>
      </c>
      <c r="H136" s="27">
        <v>21566</v>
      </c>
      <c r="I136" s="30" t="s">
        <v>23</v>
      </c>
      <c r="J136" s="29">
        <f t="shared" ref="J136:J199" si="19">INT(H136*0.15+0.5)</f>
        <v>3235</v>
      </c>
      <c r="K136" s="29">
        <f t="shared" ref="K136:K199" si="20">G136+J136</f>
        <v>3235</v>
      </c>
      <c r="L136" s="29">
        <f t="shared" si="16"/>
        <v>2588</v>
      </c>
      <c r="M136" s="29">
        <f t="shared" si="17"/>
        <v>647</v>
      </c>
      <c r="N136" s="55"/>
    </row>
    <row r="137" ht="35.25" customHeight="1" spans="1:14">
      <c r="A137" s="27">
        <v>131</v>
      </c>
      <c r="B137" s="27" t="s">
        <v>279</v>
      </c>
      <c r="C137" s="31" t="s">
        <v>280</v>
      </c>
      <c r="D137" s="27" t="s">
        <v>21</v>
      </c>
      <c r="E137" s="29"/>
      <c r="F137" s="30" t="s">
        <v>22</v>
      </c>
      <c r="G137" s="29">
        <f t="shared" si="18"/>
        <v>0</v>
      </c>
      <c r="H137" s="27">
        <v>5891</v>
      </c>
      <c r="I137" s="30" t="s">
        <v>23</v>
      </c>
      <c r="J137" s="29">
        <f t="shared" si="19"/>
        <v>884</v>
      </c>
      <c r="K137" s="29">
        <f t="shared" si="20"/>
        <v>884</v>
      </c>
      <c r="L137" s="29">
        <f t="shared" si="16"/>
        <v>707</v>
      </c>
      <c r="M137" s="29">
        <f t="shared" si="17"/>
        <v>177</v>
      </c>
      <c r="N137" s="55"/>
    </row>
    <row r="138" ht="35.25" customHeight="1" spans="1:14">
      <c r="A138" s="27">
        <v>132</v>
      </c>
      <c r="B138" s="27" t="s">
        <v>281</v>
      </c>
      <c r="C138" s="33" t="s">
        <v>282</v>
      </c>
      <c r="D138" s="27" t="s">
        <v>21</v>
      </c>
      <c r="E138" s="29"/>
      <c r="F138" s="30" t="s">
        <v>22</v>
      </c>
      <c r="G138" s="29">
        <f t="shared" si="18"/>
        <v>0</v>
      </c>
      <c r="H138" s="27">
        <v>8975</v>
      </c>
      <c r="I138" s="30" t="s">
        <v>23</v>
      </c>
      <c r="J138" s="29">
        <f t="shared" si="19"/>
        <v>1346</v>
      </c>
      <c r="K138" s="29">
        <f t="shared" si="20"/>
        <v>1346</v>
      </c>
      <c r="L138" s="29">
        <f t="shared" si="16"/>
        <v>1077</v>
      </c>
      <c r="M138" s="29">
        <f t="shared" si="17"/>
        <v>269</v>
      </c>
      <c r="N138" s="55"/>
    </row>
    <row r="139" ht="37.5" customHeight="1" spans="1:14">
      <c r="A139" s="27">
        <v>133</v>
      </c>
      <c r="B139" s="27" t="s">
        <v>283</v>
      </c>
      <c r="C139" s="31" t="s">
        <v>284</v>
      </c>
      <c r="D139" s="27" t="s">
        <v>21</v>
      </c>
      <c r="E139" s="29"/>
      <c r="F139" s="30" t="s">
        <v>22</v>
      </c>
      <c r="G139" s="29">
        <f t="shared" si="18"/>
        <v>0</v>
      </c>
      <c r="H139" s="27">
        <v>6020</v>
      </c>
      <c r="I139" s="30" t="s">
        <v>23</v>
      </c>
      <c r="J139" s="29">
        <f t="shared" si="19"/>
        <v>903</v>
      </c>
      <c r="K139" s="29">
        <f t="shared" si="20"/>
        <v>903</v>
      </c>
      <c r="L139" s="29">
        <f t="shared" si="16"/>
        <v>722</v>
      </c>
      <c r="M139" s="29">
        <f t="shared" si="17"/>
        <v>181</v>
      </c>
      <c r="N139" s="55"/>
    </row>
    <row r="140" ht="37.5" customHeight="1" spans="1:14">
      <c r="A140" s="27">
        <v>134</v>
      </c>
      <c r="B140" s="27" t="s">
        <v>285</v>
      </c>
      <c r="C140" s="38" t="s">
        <v>286</v>
      </c>
      <c r="D140" s="27" t="s">
        <v>21</v>
      </c>
      <c r="E140" s="29"/>
      <c r="F140" s="30" t="s">
        <v>22</v>
      </c>
      <c r="G140" s="29">
        <f t="shared" si="18"/>
        <v>0</v>
      </c>
      <c r="H140" s="27">
        <v>19418</v>
      </c>
      <c r="I140" s="30" t="s">
        <v>23</v>
      </c>
      <c r="J140" s="29">
        <f t="shared" si="19"/>
        <v>2913</v>
      </c>
      <c r="K140" s="29">
        <f t="shared" si="20"/>
        <v>2913</v>
      </c>
      <c r="L140" s="29">
        <f t="shared" si="16"/>
        <v>2330</v>
      </c>
      <c r="M140" s="29">
        <f t="shared" si="17"/>
        <v>583</v>
      </c>
      <c r="N140" s="55"/>
    </row>
    <row r="141" ht="37.5" customHeight="1" spans="1:14">
      <c r="A141" s="27">
        <v>135</v>
      </c>
      <c r="B141" s="27" t="s">
        <v>287</v>
      </c>
      <c r="C141" s="31" t="s">
        <v>288</v>
      </c>
      <c r="D141" s="27" t="s">
        <v>21</v>
      </c>
      <c r="E141" s="29"/>
      <c r="F141" s="30" t="s">
        <v>22</v>
      </c>
      <c r="G141" s="29">
        <f t="shared" si="18"/>
        <v>0</v>
      </c>
      <c r="H141" s="27">
        <v>15365</v>
      </c>
      <c r="I141" s="30" t="s">
        <v>23</v>
      </c>
      <c r="J141" s="29">
        <f t="shared" si="19"/>
        <v>2305</v>
      </c>
      <c r="K141" s="29">
        <f t="shared" si="20"/>
        <v>2305</v>
      </c>
      <c r="L141" s="29">
        <f t="shared" si="16"/>
        <v>1844</v>
      </c>
      <c r="M141" s="29">
        <f t="shared" si="17"/>
        <v>461</v>
      </c>
      <c r="N141" s="55"/>
    </row>
    <row r="142" ht="37.5" customHeight="1" spans="1:14">
      <c r="A142" s="27">
        <v>136</v>
      </c>
      <c r="B142" s="27" t="s">
        <v>289</v>
      </c>
      <c r="C142" s="38" t="s">
        <v>290</v>
      </c>
      <c r="D142" s="27" t="s">
        <v>21</v>
      </c>
      <c r="E142" s="29"/>
      <c r="F142" s="30" t="s">
        <v>22</v>
      </c>
      <c r="G142" s="29">
        <f t="shared" si="18"/>
        <v>0</v>
      </c>
      <c r="H142" s="27">
        <v>10617</v>
      </c>
      <c r="I142" s="30" t="s">
        <v>23</v>
      </c>
      <c r="J142" s="29">
        <f t="shared" si="19"/>
        <v>1593</v>
      </c>
      <c r="K142" s="29">
        <f t="shared" si="20"/>
        <v>1593</v>
      </c>
      <c r="L142" s="29">
        <f t="shared" si="16"/>
        <v>1274</v>
      </c>
      <c r="M142" s="29">
        <f t="shared" si="17"/>
        <v>319</v>
      </c>
      <c r="N142" s="55"/>
    </row>
    <row r="143" ht="37.5" customHeight="1" spans="1:14">
      <c r="A143" s="27">
        <v>137</v>
      </c>
      <c r="B143" s="27" t="s">
        <v>291</v>
      </c>
      <c r="C143" s="31" t="s">
        <v>292</v>
      </c>
      <c r="D143" s="27" t="s">
        <v>21</v>
      </c>
      <c r="E143" s="29"/>
      <c r="F143" s="30" t="s">
        <v>22</v>
      </c>
      <c r="G143" s="29">
        <f t="shared" si="18"/>
        <v>0</v>
      </c>
      <c r="H143" s="27">
        <v>16331</v>
      </c>
      <c r="I143" s="30" t="s">
        <v>23</v>
      </c>
      <c r="J143" s="29">
        <f t="shared" si="19"/>
        <v>2450</v>
      </c>
      <c r="K143" s="29">
        <f t="shared" si="20"/>
        <v>2450</v>
      </c>
      <c r="L143" s="29">
        <f t="shared" si="16"/>
        <v>1960</v>
      </c>
      <c r="M143" s="29">
        <f t="shared" si="17"/>
        <v>490</v>
      </c>
      <c r="N143" s="55"/>
    </row>
    <row r="144" ht="37.5" customHeight="1" spans="1:14">
      <c r="A144" s="27">
        <v>138</v>
      </c>
      <c r="B144" s="60" t="s">
        <v>293</v>
      </c>
      <c r="C144" s="31" t="s">
        <v>294</v>
      </c>
      <c r="D144" s="27" t="s">
        <v>21</v>
      </c>
      <c r="E144" s="29"/>
      <c r="F144" s="30" t="s">
        <v>22</v>
      </c>
      <c r="G144" s="29">
        <f t="shared" si="18"/>
        <v>0</v>
      </c>
      <c r="H144" s="27">
        <f>6964+6233</f>
        <v>13197</v>
      </c>
      <c r="I144" s="30" t="s">
        <v>23</v>
      </c>
      <c r="J144" s="29">
        <f t="shared" si="19"/>
        <v>1980</v>
      </c>
      <c r="K144" s="29">
        <f t="shared" si="20"/>
        <v>1980</v>
      </c>
      <c r="L144" s="29">
        <f t="shared" si="16"/>
        <v>1584</v>
      </c>
      <c r="M144" s="29">
        <f t="shared" si="17"/>
        <v>396</v>
      </c>
      <c r="N144" s="55"/>
    </row>
    <row r="145" ht="37.5" customHeight="1" spans="1:14">
      <c r="A145" s="27">
        <v>139</v>
      </c>
      <c r="B145" s="45" t="s">
        <v>295</v>
      </c>
      <c r="C145" s="33" t="s">
        <v>296</v>
      </c>
      <c r="D145" s="27" t="s">
        <v>21</v>
      </c>
      <c r="E145" s="29"/>
      <c r="F145" s="30" t="s">
        <v>22</v>
      </c>
      <c r="G145" s="29">
        <f t="shared" si="18"/>
        <v>0</v>
      </c>
      <c r="H145" s="27">
        <v>13204</v>
      </c>
      <c r="I145" s="30" t="s">
        <v>23</v>
      </c>
      <c r="J145" s="29">
        <f t="shared" si="19"/>
        <v>1981</v>
      </c>
      <c r="K145" s="29">
        <f t="shared" si="20"/>
        <v>1981</v>
      </c>
      <c r="L145" s="29">
        <f t="shared" si="16"/>
        <v>1585</v>
      </c>
      <c r="M145" s="29">
        <f t="shared" si="17"/>
        <v>396</v>
      </c>
      <c r="N145" s="55"/>
    </row>
    <row r="146" ht="37.5" customHeight="1" spans="1:14">
      <c r="A146" s="27">
        <v>140</v>
      </c>
      <c r="B146" s="41" t="s">
        <v>297</v>
      </c>
      <c r="C146" s="33" t="s">
        <v>298</v>
      </c>
      <c r="D146" s="27" t="s">
        <v>21</v>
      </c>
      <c r="E146" s="29"/>
      <c r="F146" s="30" t="s">
        <v>22</v>
      </c>
      <c r="G146" s="29">
        <f t="shared" si="18"/>
        <v>0</v>
      </c>
      <c r="H146" s="27">
        <v>24985</v>
      </c>
      <c r="I146" s="30" t="s">
        <v>23</v>
      </c>
      <c r="J146" s="29">
        <f t="shared" si="19"/>
        <v>3748</v>
      </c>
      <c r="K146" s="29">
        <f t="shared" si="20"/>
        <v>3748</v>
      </c>
      <c r="L146" s="29">
        <f t="shared" si="16"/>
        <v>2998</v>
      </c>
      <c r="M146" s="29">
        <f t="shared" si="17"/>
        <v>750</v>
      </c>
      <c r="N146" s="55"/>
    </row>
    <row r="147" ht="37.5" customHeight="1" spans="1:14">
      <c r="A147" s="27">
        <v>141</v>
      </c>
      <c r="B147" s="41" t="s">
        <v>299</v>
      </c>
      <c r="C147" s="31" t="s">
        <v>300</v>
      </c>
      <c r="D147" s="27" t="s">
        <v>21</v>
      </c>
      <c r="E147" s="29"/>
      <c r="F147" s="30" t="s">
        <v>22</v>
      </c>
      <c r="G147" s="29">
        <f t="shared" si="18"/>
        <v>0</v>
      </c>
      <c r="H147" s="27">
        <v>6031</v>
      </c>
      <c r="I147" s="30" t="s">
        <v>23</v>
      </c>
      <c r="J147" s="29">
        <f t="shared" si="19"/>
        <v>905</v>
      </c>
      <c r="K147" s="29">
        <f t="shared" si="20"/>
        <v>905</v>
      </c>
      <c r="L147" s="29">
        <f t="shared" si="16"/>
        <v>724</v>
      </c>
      <c r="M147" s="29">
        <f t="shared" si="17"/>
        <v>181</v>
      </c>
      <c r="N147" s="55"/>
    </row>
    <row r="148" ht="37.5" customHeight="1" spans="1:14">
      <c r="A148" s="27">
        <v>142</v>
      </c>
      <c r="B148" s="45" t="s">
        <v>301</v>
      </c>
      <c r="C148" s="31" t="s">
        <v>302</v>
      </c>
      <c r="D148" s="27" t="s">
        <v>21</v>
      </c>
      <c r="E148" s="29"/>
      <c r="F148" s="30" t="s">
        <v>22</v>
      </c>
      <c r="G148" s="29">
        <f t="shared" si="18"/>
        <v>0</v>
      </c>
      <c r="H148" s="27">
        <v>4580</v>
      </c>
      <c r="I148" s="30" t="s">
        <v>23</v>
      </c>
      <c r="J148" s="29">
        <f t="shared" si="19"/>
        <v>687</v>
      </c>
      <c r="K148" s="29">
        <f t="shared" si="20"/>
        <v>687</v>
      </c>
      <c r="L148" s="29">
        <f t="shared" si="16"/>
        <v>550</v>
      </c>
      <c r="M148" s="29">
        <f t="shared" si="17"/>
        <v>137</v>
      </c>
      <c r="N148" s="55"/>
    </row>
    <row r="149" ht="37.5" customHeight="1" spans="1:14">
      <c r="A149" s="27">
        <v>143</v>
      </c>
      <c r="B149" s="27" t="s">
        <v>303</v>
      </c>
      <c r="C149" s="38" t="s">
        <v>304</v>
      </c>
      <c r="D149" s="27" t="s">
        <v>21</v>
      </c>
      <c r="E149" s="29"/>
      <c r="F149" s="30" t="s">
        <v>22</v>
      </c>
      <c r="G149" s="29">
        <f t="shared" si="18"/>
        <v>0</v>
      </c>
      <c r="H149" s="27">
        <v>5344</v>
      </c>
      <c r="I149" s="30" t="s">
        <v>23</v>
      </c>
      <c r="J149" s="29">
        <f t="shared" si="19"/>
        <v>802</v>
      </c>
      <c r="K149" s="29">
        <f t="shared" si="20"/>
        <v>802</v>
      </c>
      <c r="L149" s="29">
        <f t="shared" si="16"/>
        <v>642</v>
      </c>
      <c r="M149" s="29">
        <f t="shared" si="17"/>
        <v>160</v>
      </c>
      <c r="N149" s="55"/>
    </row>
    <row r="150" ht="37.5" customHeight="1" spans="1:14">
      <c r="A150" s="27">
        <v>144</v>
      </c>
      <c r="B150" s="27" t="s">
        <v>305</v>
      </c>
      <c r="C150" s="31" t="s">
        <v>306</v>
      </c>
      <c r="D150" s="27" t="s">
        <v>21</v>
      </c>
      <c r="E150" s="29"/>
      <c r="F150" s="30" t="s">
        <v>22</v>
      </c>
      <c r="G150" s="29">
        <f t="shared" si="18"/>
        <v>0</v>
      </c>
      <c r="H150" s="27">
        <v>11113</v>
      </c>
      <c r="I150" s="30" t="s">
        <v>23</v>
      </c>
      <c r="J150" s="29">
        <f t="shared" si="19"/>
        <v>1667</v>
      </c>
      <c r="K150" s="29">
        <f t="shared" si="20"/>
        <v>1667</v>
      </c>
      <c r="L150" s="29">
        <f t="shared" si="16"/>
        <v>1334</v>
      </c>
      <c r="M150" s="29">
        <f t="shared" si="17"/>
        <v>333</v>
      </c>
      <c r="N150" s="55"/>
    </row>
    <row r="151" ht="40.5" customHeight="1" spans="1:14">
      <c r="A151" s="27">
        <v>145</v>
      </c>
      <c r="B151" s="27" t="s">
        <v>307</v>
      </c>
      <c r="C151" s="31" t="s">
        <v>308</v>
      </c>
      <c r="D151" s="27" t="s">
        <v>21</v>
      </c>
      <c r="E151" s="29"/>
      <c r="F151" s="30" t="s">
        <v>22</v>
      </c>
      <c r="G151" s="29">
        <f t="shared" si="18"/>
        <v>0</v>
      </c>
      <c r="H151" s="27">
        <v>10139</v>
      </c>
      <c r="I151" s="30" t="s">
        <v>23</v>
      </c>
      <c r="J151" s="29">
        <f t="shared" si="19"/>
        <v>1521</v>
      </c>
      <c r="K151" s="29">
        <f t="shared" si="20"/>
        <v>1521</v>
      </c>
      <c r="L151" s="29">
        <f t="shared" si="16"/>
        <v>1217</v>
      </c>
      <c r="M151" s="29">
        <f t="shared" si="17"/>
        <v>304</v>
      </c>
      <c r="N151" s="55"/>
    </row>
    <row r="152" ht="40.5" customHeight="1" spans="1:14">
      <c r="A152" s="27">
        <v>146</v>
      </c>
      <c r="B152" s="30" t="s">
        <v>309</v>
      </c>
      <c r="C152" s="40" t="s">
        <v>310</v>
      </c>
      <c r="D152" s="27" t="s">
        <v>21</v>
      </c>
      <c r="E152" s="29"/>
      <c r="F152" s="30" t="s">
        <v>22</v>
      </c>
      <c r="G152" s="29">
        <f t="shared" si="18"/>
        <v>0</v>
      </c>
      <c r="H152" s="27">
        <v>14682</v>
      </c>
      <c r="I152" s="30" t="s">
        <v>23</v>
      </c>
      <c r="J152" s="29">
        <f t="shared" si="19"/>
        <v>2202</v>
      </c>
      <c r="K152" s="29">
        <f t="shared" si="20"/>
        <v>2202</v>
      </c>
      <c r="L152" s="29">
        <f t="shared" si="16"/>
        <v>1762</v>
      </c>
      <c r="M152" s="29">
        <f t="shared" si="17"/>
        <v>440</v>
      </c>
      <c r="N152" s="55"/>
    </row>
    <row r="153" ht="51.75" customHeight="1" spans="1:14">
      <c r="A153" s="27">
        <v>147</v>
      </c>
      <c r="B153" s="30" t="s">
        <v>311</v>
      </c>
      <c r="C153" s="33" t="s">
        <v>312</v>
      </c>
      <c r="D153" s="27" t="s">
        <v>21</v>
      </c>
      <c r="E153" s="29"/>
      <c r="F153" s="30" t="s">
        <v>22</v>
      </c>
      <c r="G153" s="29">
        <f t="shared" si="18"/>
        <v>0</v>
      </c>
      <c r="H153" s="27">
        <v>15830</v>
      </c>
      <c r="I153" s="30" t="s">
        <v>23</v>
      </c>
      <c r="J153" s="29">
        <f t="shared" si="19"/>
        <v>2375</v>
      </c>
      <c r="K153" s="29">
        <f t="shared" si="20"/>
        <v>2375</v>
      </c>
      <c r="L153" s="29">
        <f t="shared" si="16"/>
        <v>1900</v>
      </c>
      <c r="M153" s="29">
        <f t="shared" si="17"/>
        <v>475</v>
      </c>
      <c r="N153" s="55"/>
    </row>
    <row r="154" ht="45.75" customHeight="1" spans="1:14">
      <c r="A154" s="27">
        <v>148</v>
      </c>
      <c r="B154" s="30" t="s">
        <v>313</v>
      </c>
      <c r="C154" s="33" t="s">
        <v>314</v>
      </c>
      <c r="D154" s="27" t="s">
        <v>21</v>
      </c>
      <c r="E154" s="29"/>
      <c r="F154" s="30" t="s">
        <v>22</v>
      </c>
      <c r="G154" s="29">
        <f t="shared" si="18"/>
        <v>0</v>
      </c>
      <c r="H154" s="27">
        <v>16036</v>
      </c>
      <c r="I154" s="30" t="s">
        <v>23</v>
      </c>
      <c r="J154" s="29">
        <f t="shared" si="19"/>
        <v>2405</v>
      </c>
      <c r="K154" s="29">
        <f t="shared" si="20"/>
        <v>2405</v>
      </c>
      <c r="L154" s="29">
        <f t="shared" si="16"/>
        <v>1924</v>
      </c>
      <c r="M154" s="29">
        <f t="shared" si="17"/>
        <v>481</v>
      </c>
      <c r="N154" s="55"/>
    </row>
    <row r="155" ht="39" customHeight="1" spans="1:14">
      <c r="A155" s="27">
        <v>149</v>
      </c>
      <c r="B155" s="35" t="s">
        <v>315</v>
      </c>
      <c r="C155" s="33" t="s">
        <v>316</v>
      </c>
      <c r="D155" s="27" t="s">
        <v>21</v>
      </c>
      <c r="E155" s="29"/>
      <c r="F155" s="30" t="s">
        <v>22</v>
      </c>
      <c r="G155" s="29">
        <f t="shared" si="18"/>
        <v>0</v>
      </c>
      <c r="H155" s="27">
        <v>17472</v>
      </c>
      <c r="I155" s="30" t="s">
        <v>23</v>
      </c>
      <c r="J155" s="29">
        <f t="shared" si="19"/>
        <v>2621</v>
      </c>
      <c r="K155" s="29">
        <f t="shared" si="20"/>
        <v>2621</v>
      </c>
      <c r="L155" s="29">
        <f t="shared" si="16"/>
        <v>2097</v>
      </c>
      <c r="M155" s="29">
        <f t="shared" si="17"/>
        <v>524</v>
      </c>
      <c r="N155" s="55"/>
    </row>
    <row r="156" ht="48.75" customHeight="1" spans="1:14">
      <c r="A156" s="27">
        <v>150</v>
      </c>
      <c r="B156" s="30" t="s">
        <v>317</v>
      </c>
      <c r="C156" s="44" t="s">
        <v>318</v>
      </c>
      <c r="D156" s="27" t="s">
        <v>21</v>
      </c>
      <c r="E156" s="29"/>
      <c r="F156" s="30" t="s">
        <v>22</v>
      </c>
      <c r="G156" s="29">
        <f t="shared" si="18"/>
        <v>0</v>
      </c>
      <c r="H156" s="27">
        <v>13678</v>
      </c>
      <c r="I156" s="30" t="s">
        <v>23</v>
      </c>
      <c r="J156" s="29">
        <f t="shared" si="19"/>
        <v>2052</v>
      </c>
      <c r="K156" s="29">
        <f t="shared" si="20"/>
        <v>2052</v>
      </c>
      <c r="L156" s="29">
        <f t="shared" si="16"/>
        <v>1642</v>
      </c>
      <c r="M156" s="29">
        <f t="shared" si="17"/>
        <v>410</v>
      </c>
      <c r="N156" s="55"/>
    </row>
    <row r="157" ht="48" customHeight="1" spans="1:14">
      <c r="A157" s="27">
        <v>151</v>
      </c>
      <c r="B157" s="30" t="s">
        <v>319</v>
      </c>
      <c r="C157" s="44" t="s">
        <v>320</v>
      </c>
      <c r="D157" s="27" t="s">
        <v>21</v>
      </c>
      <c r="E157" s="29"/>
      <c r="F157" s="30" t="s">
        <v>22</v>
      </c>
      <c r="G157" s="29">
        <f t="shared" si="18"/>
        <v>0</v>
      </c>
      <c r="H157" s="27">
        <v>12693</v>
      </c>
      <c r="I157" s="30" t="s">
        <v>23</v>
      </c>
      <c r="J157" s="29">
        <f t="shared" si="19"/>
        <v>1904</v>
      </c>
      <c r="K157" s="29">
        <f t="shared" si="20"/>
        <v>1904</v>
      </c>
      <c r="L157" s="29">
        <f t="shared" si="16"/>
        <v>1523</v>
      </c>
      <c r="M157" s="29">
        <f t="shared" si="17"/>
        <v>381</v>
      </c>
      <c r="N157" s="55"/>
    </row>
    <row r="158" ht="40.5" customHeight="1" spans="1:14">
      <c r="A158" s="27">
        <v>152</v>
      </c>
      <c r="B158" s="30" t="s">
        <v>321</v>
      </c>
      <c r="C158" s="44" t="s">
        <v>322</v>
      </c>
      <c r="D158" s="27" t="s">
        <v>21</v>
      </c>
      <c r="E158" s="29"/>
      <c r="F158" s="30" t="s">
        <v>22</v>
      </c>
      <c r="G158" s="29">
        <f t="shared" si="18"/>
        <v>0</v>
      </c>
      <c r="H158" s="27">
        <v>10532</v>
      </c>
      <c r="I158" s="30" t="s">
        <v>23</v>
      </c>
      <c r="J158" s="29">
        <f t="shared" si="19"/>
        <v>1580</v>
      </c>
      <c r="K158" s="29">
        <f t="shared" si="20"/>
        <v>1580</v>
      </c>
      <c r="L158" s="29">
        <f t="shared" si="16"/>
        <v>1264</v>
      </c>
      <c r="M158" s="29">
        <f t="shared" si="17"/>
        <v>316</v>
      </c>
      <c r="N158" s="55"/>
    </row>
    <row r="159" ht="48.75" customHeight="1" spans="1:14">
      <c r="A159" s="27">
        <v>153</v>
      </c>
      <c r="B159" s="42" t="s">
        <v>323</v>
      </c>
      <c r="C159" s="40" t="s">
        <v>324</v>
      </c>
      <c r="D159" s="27" t="s">
        <v>21</v>
      </c>
      <c r="E159" s="29"/>
      <c r="F159" s="30" t="s">
        <v>22</v>
      </c>
      <c r="G159" s="29">
        <f t="shared" si="18"/>
        <v>0</v>
      </c>
      <c r="H159" s="27">
        <v>14565</v>
      </c>
      <c r="I159" s="30" t="s">
        <v>23</v>
      </c>
      <c r="J159" s="29">
        <f t="shared" si="19"/>
        <v>2185</v>
      </c>
      <c r="K159" s="29">
        <f t="shared" si="20"/>
        <v>2185</v>
      </c>
      <c r="L159" s="29">
        <f t="shared" si="16"/>
        <v>1748</v>
      </c>
      <c r="M159" s="29">
        <f t="shared" si="17"/>
        <v>437</v>
      </c>
      <c r="N159" s="55"/>
    </row>
    <row r="160" ht="51" customHeight="1" spans="1:14">
      <c r="A160" s="27">
        <v>154</v>
      </c>
      <c r="B160" s="45" t="s">
        <v>325</v>
      </c>
      <c r="C160" s="31" t="s">
        <v>326</v>
      </c>
      <c r="D160" s="27" t="s">
        <v>21</v>
      </c>
      <c r="E160" s="29"/>
      <c r="F160" s="30" t="s">
        <v>22</v>
      </c>
      <c r="G160" s="29">
        <f t="shared" si="18"/>
        <v>0</v>
      </c>
      <c r="H160" s="27">
        <v>30903</v>
      </c>
      <c r="I160" s="30" t="s">
        <v>23</v>
      </c>
      <c r="J160" s="29">
        <f t="shared" si="19"/>
        <v>4635</v>
      </c>
      <c r="K160" s="29">
        <f t="shared" si="20"/>
        <v>4635</v>
      </c>
      <c r="L160" s="29">
        <f t="shared" si="16"/>
        <v>3708</v>
      </c>
      <c r="M160" s="29">
        <f t="shared" si="17"/>
        <v>927</v>
      </c>
      <c r="N160" s="55"/>
    </row>
    <row r="161" ht="41.25" customHeight="1" spans="1:14">
      <c r="A161" s="27">
        <v>155</v>
      </c>
      <c r="B161" s="27" t="s">
        <v>327</v>
      </c>
      <c r="C161" s="31" t="s">
        <v>328</v>
      </c>
      <c r="D161" s="27" t="s">
        <v>21</v>
      </c>
      <c r="E161" s="29"/>
      <c r="F161" s="30" t="s">
        <v>22</v>
      </c>
      <c r="G161" s="29">
        <f t="shared" si="18"/>
        <v>0</v>
      </c>
      <c r="H161" s="27">
        <v>21733</v>
      </c>
      <c r="I161" s="30" t="s">
        <v>23</v>
      </c>
      <c r="J161" s="29">
        <f t="shared" si="19"/>
        <v>3260</v>
      </c>
      <c r="K161" s="29">
        <f t="shared" si="20"/>
        <v>3260</v>
      </c>
      <c r="L161" s="29">
        <f t="shared" si="16"/>
        <v>2608</v>
      </c>
      <c r="M161" s="29">
        <f t="shared" si="17"/>
        <v>652</v>
      </c>
      <c r="N161" s="55"/>
    </row>
    <row r="162" ht="41.25" customHeight="1" spans="1:14">
      <c r="A162" s="27">
        <v>156</v>
      </c>
      <c r="B162" s="27" t="s">
        <v>329</v>
      </c>
      <c r="C162" s="31" t="s">
        <v>330</v>
      </c>
      <c r="D162" s="27" t="s">
        <v>21</v>
      </c>
      <c r="E162" s="29"/>
      <c r="F162" s="30" t="s">
        <v>22</v>
      </c>
      <c r="G162" s="29">
        <f t="shared" si="18"/>
        <v>0</v>
      </c>
      <c r="H162" s="27">
        <v>11430</v>
      </c>
      <c r="I162" s="30" t="s">
        <v>23</v>
      </c>
      <c r="J162" s="29">
        <f t="shared" si="19"/>
        <v>1715</v>
      </c>
      <c r="K162" s="29">
        <f t="shared" si="20"/>
        <v>1715</v>
      </c>
      <c r="L162" s="29">
        <f t="shared" si="16"/>
        <v>1372</v>
      </c>
      <c r="M162" s="29">
        <f t="shared" si="17"/>
        <v>343</v>
      </c>
      <c r="N162" s="55"/>
    </row>
    <row r="163" ht="41.25" customHeight="1" spans="1:14">
      <c r="A163" s="27">
        <v>157</v>
      </c>
      <c r="B163" s="27" t="s">
        <v>331</v>
      </c>
      <c r="C163" s="31" t="s">
        <v>332</v>
      </c>
      <c r="D163" s="27" t="s">
        <v>21</v>
      </c>
      <c r="E163" s="29"/>
      <c r="F163" s="30" t="s">
        <v>22</v>
      </c>
      <c r="G163" s="29">
        <f t="shared" si="18"/>
        <v>0</v>
      </c>
      <c r="H163" s="27">
        <v>10056</v>
      </c>
      <c r="I163" s="30" t="s">
        <v>23</v>
      </c>
      <c r="J163" s="29">
        <f t="shared" si="19"/>
        <v>1508</v>
      </c>
      <c r="K163" s="29">
        <f t="shared" si="20"/>
        <v>1508</v>
      </c>
      <c r="L163" s="29">
        <f t="shared" si="16"/>
        <v>1206</v>
      </c>
      <c r="M163" s="29">
        <f t="shared" si="17"/>
        <v>302</v>
      </c>
      <c r="N163" s="55"/>
    </row>
    <row r="164" ht="41.25" customHeight="1" spans="1:14">
      <c r="A164" s="27">
        <v>158</v>
      </c>
      <c r="B164" s="27" t="s">
        <v>333</v>
      </c>
      <c r="C164" s="33" t="s">
        <v>334</v>
      </c>
      <c r="D164" s="27" t="s">
        <v>21</v>
      </c>
      <c r="E164" s="29"/>
      <c r="F164" s="30" t="s">
        <v>22</v>
      </c>
      <c r="G164" s="29">
        <f t="shared" si="18"/>
        <v>0</v>
      </c>
      <c r="H164" s="27">
        <v>6871</v>
      </c>
      <c r="I164" s="30" t="s">
        <v>23</v>
      </c>
      <c r="J164" s="29">
        <f t="shared" si="19"/>
        <v>1031</v>
      </c>
      <c r="K164" s="29">
        <f t="shared" si="20"/>
        <v>1031</v>
      </c>
      <c r="L164" s="29">
        <f t="shared" si="16"/>
        <v>825</v>
      </c>
      <c r="M164" s="29">
        <f t="shared" si="17"/>
        <v>206</v>
      </c>
      <c r="N164" s="55"/>
    </row>
    <row r="165" ht="52.5" customHeight="1" spans="1:14">
      <c r="A165" s="27">
        <v>159</v>
      </c>
      <c r="B165" s="27" t="s">
        <v>335</v>
      </c>
      <c r="C165" s="31" t="s">
        <v>336</v>
      </c>
      <c r="D165" s="27" t="s">
        <v>21</v>
      </c>
      <c r="E165" s="29"/>
      <c r="F165" s="30" t="s">
        <v>22</v>
      </c>
      <c r="G165" s="29">
        <f t="shared" si="18"/>
        <v>0</v>
      </c>
      <c r="H165" s="27">
        <v>5163</v>
      </c>
      <c r="I165" s="30" t="s">
        <v>23</v>
      </c>
      <c r="J165" s="29">
        <f t="shared" si="19"/>
        <v>774</v>
      </c>
      <c r="K165" s="29">
        <f t="shared" si="20"/>
        <v>774</v>
      </c>
      <c r="L165" s="29">
        <f t="shared" si="16"/>
        <v>619</v>
      </c>
      <c r="M165" s="29">
        <f t="shared" si="17"/>
        <v>155</v>
      </c>
      <c r="N165" s="55"/>
    </row>
    <row r="166" ht="43.5" customHeight="1" spans="1:14">
      <c r="A166" s="27">
        <v>160</v>
      </c>
      <c r="B166" s="27" t="s">
        <v>337</v>
      </c>
      <c r="C166" s="38" t="s">
        <v>338</v>
      </c>
      <c r="D166" s="27" t="s">
        <v>21</v>
      </c>
      <c r="E166" s="29"/>
      <c r="F166" s="30" t="s">
        <v>22</v>
      </c>
      <c r="G166" s="29">
        <f t="shared" si="18"/>
        <v>0</v>
      </c>
      <c r="H166" s="27">
        <v>19574</v>
      </c>
      <c r="I166" s="30" t="s">
        <v>23</v>
      </c>
      <c r="J166" s="29">
        <f t="shared" si="19"/>
        <v>2936</v>
      </c>
      <c r="K166" s="29">
        <f t="shared" si="20"/>
        <v>2936</v>
      </c>
      <c r="L166" s="29">
        <f t="shared" si="16"/>
        <v>2349</v>
      </c>
      <c r="M166" s="29">
        <f t="shared" si="17"/>
        <v>587</v>
      </c>
      <c r="N166" s="55"/>
    </row>
    <row r="167" ht="50.25" customHeight="1" spans="1:14">
      <c r="A167" s="27">
        <v>161</v>
      </c>
      <c r="B167" s="27" t="s">
        <v>339</v>
      </c>
      <c r="C167" s="31" t="s">
        <v>340</v>
      </c>
      <c r="D167" s="27" t="s">
        <v>21</v>
      </c>
      <c r="E167" s="29"/>
      <c r="F167" s="30" t="s">
        <v>22</v>
      </c>
      <c r="G167" s="29">
        <f t="shared" si="18"/>
        <v>0</v>
      </c>
      <c r="H167" s="27">
        <v>12467</v>
      </c>
      <c r="I167" s="30" t="s">
        <v>23</v>
      </c>
      <c r="J167" s="29">
        <f t="shared" si="19"/>
        <v>1870</v>
      </c>
      <c r="K167" s="29">
        <f t="shared" si="20"/>
        <v>1870</v>
      </c>
      <c r="L167" s="29">
        <f t="shared" si="16"/>
        <v>1496</v>
      </c>
      <c r="M167" s="29">
        <f t="shared" si="17"/>
        <v>374</v>
      </c>
      <c r="N167" s="55"/>
    </row>
    <row r="168" ht="49.5" customHeight="1" spans="1:14">
      <c r="A168" s="27">
        <v>162</v>
      </c>
      <c r="B168" s="27" t="s">
        <v>341</v>
      </c>
      <c r="C168" s="31" t="s">
        <v>342</v>
      </c>
      <c r="D168" s="27" t="s">
        <v>21</v>
      </c>
      <c r="E168" s="29"/>
      <c r="F168" s="30" t="s">
        <v>22</v>
      </c>
      <c r="G168" s="29">
        <f t="shared" si="18"/>
        <v>0</v>
      </c>
      <c r="H168" s="27">
        <v>21627</v>
      </c>
      <c r="I168" s="30" t="s">
        <v>23</v>
      </c>
      <c r="J168" s="29">
        <f t="shared" si="19"/>
        <v>3244</v>
      </c>
      <c r="K168" s="29">
        <f t="shared" si="20"/>
        <v>3244</v>
      </c>
      <c r="L168" s="29">
        <f t="shared" si="16"/>
        <v>2595</v>
      </c>
      <c r="M168" s="29">
        <f t="shared" si="17"/>
        <v>649</v>
      </c>
      <c r="N168" s="55"/>
    </row>
    <row r="169" ht="44.25" customHeight="1" spans="1:14">
      <c r="A169" s="27">
        <v>163</v>
      </c>
      <c r="B169" s="27" t="s">
        <v>343</v>
      </c>
      <c r="C169" s="31" t="s">
        <v>344</v>
      </c>
      <c r="D169" s="27" t="s">
        <v>21</v>
      </c>
      <c r="E169" s="29"/>
      <c r="F169" s="30" t="s">
        <v>22</v>
      </c>
      <c r="G169" s="29">
        <f t="shared" si="18"/>
        <v>0</v>
      </c>
      <c r="H169" s="27">
        <v>14807</v>
      </c>
      <c r="I169" s="30" t="s">
        <v>23</v>
      </c>
      <c r="J169" s="29">
        <f t="shared" si="19"/>
        <v>2221</v>
      </c>
      <c r="K169" s="29">
        <f t="shared" si="20"/>
        <v>2221</v>
      </c>
      <c r="L169" s="29">
        <f t="shared" si="16"/>
        <v>1777</v>
      </c>
      <c r="M169" s="29">
        <f t="shared" si="17"/>
        <v>444</v>
      </c>
      <c r="N169" s="55"/>
    </row>
    <row r="170" ht="44.25" customHeight="1" spans="1:14">
      <c r="A170" s="27">
        <v>164</v>
      </c>
      <c r="B170" s="45" t="s">
        <v>345</v>
      </c>
      <c r="C170" s="31" t="s">
        <v>346</v>
      </c>
      <c r="D170" s="27" t="s">
        <v>21</v>
      </c>
      <c r="E170" s="29"/>
      <c r="F170" s="30" t="s">
        <v>22</v>
      </c>
      <c r="G170" s="29">
        <f t="shared" si="18"/>
        <v>0</v>
      </c>
      <c r="H170" s="27">
        <v>12792</v>
      </c>
      <c r="I170" s="30" t="s">
        <v>23</v>
      </c>
      <c r="J170" s="29">
        <f t="shared" si="19"/>
        <v>1919</v>
      </c>
      <c r="K170" s="29">
        <f t="shared" si="20"/>
        <v>1919</v>
      </c>
      <c r="L170" s="29">
        <f t="shared" si="16"/>
        <v>1535</v>
      </c>
      <c r="M170" s="29">
        <f t="shared" si="17"/>
        <v>384</v>
      </c>
      <c r="N170" s="55"/>
    </row>
    <row r="171" ht="44.25" customHeight="1" spans="1:14">
      <c r="A171" s="27">
        <v>165</v>
      </c>
      <c r="B171" s="27" t="s">
        <v>347</v>
      </c>
      <c r="C171" s="31" t="s">
        <v>348</v>
      </c>
      <c r="D171" s="27" t="s">
        <v>21</v>
      </c>
      <c r="E171" s="29"/>
      <c r="F171" s="30" t="s">
        <v>22</v>
      </c>
      <c r="G171" s="29">
        <f t="shared" si="18"/>
        <v>0</v>
      </c>
      <c r="H171" s="27">
        <v>23731</v>
      </c>
      <c r="I171" s="30" t="s">
        <v>23</v>
      </c>
      <c r="J171" s="29">
        <f t="shared" si="19"/>
        <v>3560</v>
      </c>
      <c r="K171" s="29">
        <f t="shared" si="20"/>
        <v>3560</v>
      </c>
      <c r="L171" s="29">
        <f t="shared" si="16"/>
        <v>2848</v>
      </c>
      <c r="M171" s="29">
        <f t="shared" si="17"/>
        <v>712</v>
      </c>
      <c r="N171" s="55"/>
    </row>
    <row r="172" ht="44.25" customHeight="1" spans="1:14">
      <c r="A172" s="27">
        <v>166</v>
      </c>
      <c r="B172" s="27" t="s">
        <v>349</v>
      </c>
      <c r="C172" s="31" t="s">
        <v>350</v>
      </c>
      <c r="D172" s="27" t="s">
        <v>21</v>
      </c>
      <c r="E172" s="29"/>
      <c r="F172" s="30" t="s">
        <v>22</v>
      </c>
      <c r="G172" s="29">
        <f t="shared" si="18"/>
        <v>0</v>
      </c>
      <c r="H172" s="27">
        <v>17217</v>
      </c>
      <c r="I172" s="30" t="s">
        <v>23</v>
      </c>
      <c r="J172" s="29">
        <f t="shared" si="19"/>
        <v>2583</v>
      </c>
      <c r="K172" s="29">
        <f t="shared" si="20"/>
        <v>2583</v>
      </c>
      <c r="L172" s="29">
        <f t="shared" si="16"/>
        <v>2066</v>
      </c>
      <c r="M172" s="29">
        <f t="shared" si="17"/>
        <v>517</v>
      </c>
      <c r="N172" s="55"/>
    </row>
    <row r="173" ht="51.75" customHeight="1" spans="1:14">
      <c r="A173" s="27">
        <v>167</v>
      </c>
      <c r="B173" s="30" t="s">
        <v>351</v>
      </c>
      <c r="C173" s="31" t="s">
        <v>352</v>
      </c>
      <c r="D173" s="27" t="s">
        <v>21</v>
      </c>
      <c r="E173" s="29"/>
      <c r="F173" s="30" t="s">
        <v>22</v>
      </c>
      <c r="G173" s="29">
        <f t="shared" si="18"/>
        <v>0</v>
      </c>
      <c r="H173" s="27">
        <v>9385</v>
      </c>
      <c r="I173" s="30" t="s">
        <v>23</v>
      </c>
      <c r="J173" s="29">
        <f t="shared" si="19"/>
        <v>1408</v>
      </c>
      <c r="K173" s="29">
        <f t="shared" si="20"/>
        <v>1408</v>
      </c>
      <c r="L173" s="29">
        <f t="shared" si="16"/>
        <v>1126</v>
      </c>
      <c r="M173" s="29">
        <f t="shared" si="17"/>
        <v>282</v>
      </c>
      <c r="N173" s="55"/>
    </row>
    <row r="174" ht="40.5" customHeight="1" spans="1:14">
      <c r="A174" s="27">
        <v>168</v>
      </c>
      <c r="B174" s="45" t="s">
        <v>353</v>
      </c>
      <c r="C174" s="31" t="s">
        <v>354</v>
      </c>
      <c r="D174" s="27" t="s">
        <v>21</v>
      </c>
      <c r="E174" s="29"/>
      <c r="F174" s="30" t="s">
        <v>22</v>
      </c>
      <c r="G174" s="29">
        <f t="shared" si="18"/>
        <v>0</v>
      </c>
      <c r="H174" s="27">
        <v>25551</v>
      </c>
      <c r="I174" s="30" t="s">
        <v>23</v>
      </c>
      <c r="J174" s="29">
        <f t="shared" si="19"/>
        <v>3833</v>
      </c>
      <c r="K174" s="29">
        <f t="shared" si="20"/>
        <v>3833</v>
      </c>
      <c r="L174" s="29">
        <f t="shared" si="16"/>
        <v>3066</v>
      </c>
      <c r="M174" s="29">
        <f t="shared" si="17"/>
        <v>767</v>
      </c>
      <c r="N174" s="55"/>
    </row>
    <row r="175" ht="40.5" customHeight="1" spans="1:14">
      <c r="A175" s="27">
        <v>169</v>
      </c>
      <c r="B175" s="45" t="s">
        <v>355</v>
      </c>
      <c r="C175" s="38" t="s">
        <v>356</v>
      </c>
      <c r="D175" s="27" t="s">
        <v>21</v>
      </c>
      <c r="E175" s="29"/>
      <c r="F175" s="30" t="s">
        <v>22</v>
      </c>
      <c r="G175" s="29">
        <f t="shared" si="18"/>
        <v>0</v>
      </c>
      <c r="H175" s="27">
        <v>13299</v>
      </c>
      <c r="I175" s="30" t="s">
        <v>23</v>
      </c>
      <c r="J175" s="29">
        <f t="shared" si="19"/>
        <v>1995</v>
      </c>
      <c r="K175" s="29">
        <f t="shared" si="20"/>
        <v>1995</v>
      </c>
      <c r="L175" s="29">
        <f t="shared" si="16"/>
        <v>1596</v>
      </c>
      <c r="M175" s="29">
        <f t="shared" si="17"/>
        <v>399</v>
      </c>
      <c r="N175" s="55"/>
    </row>
    <row r="176" ht="40.5" customHeight="1" spans="1:14">
      <c r="A176" s="27">
        <v>170</v>
      </c>
      <c r="B176" s="41" t="s">
        <v>357</v>
      </c>
      <c r="C176" s="33" t="s">
        <v>358</v>
      </c>
      <c r="D176" s="27" t="s">
        <v>21</v>
      </c>
      <c r="E176" s="29"/>
      <c r="F176" s="30" t="s">
        <v>22</v>
      </c>
      <c r="G176" s="29">
        <f t="shared" si="18"/>
        <v>0</v>
      </c>
      <c r="H176" s="27">
        <v>11888</v>
      </c>
      <c r="I176" s="30" t="s">
        <v>23</v>
      </c>
      <c r="J176" s="29">
        <f t="shared" si="19"/>
        <v>1783</v>
      </c>
      <c r="K176" s="29">
        <f t="shared" si="20"/>
        <v>1783</v>
      </c>
      <c r="L176" s="29">
        <f t="shared" si="16"/>
        <v>1426</v>
      </c>
      <c r="M176" s="29">
        <f t="shared" si="17"/>
        <v>357</v>
      </c>
      <c r="N176" s="55"/>
    </row>
    <row r="177" ht="40.5" customHeight="1" spans="1:14">
      <c r="A177" s="27">
        <v>171</v>
      </c>
      <c r="B177" s="45" t="s">
        <v>359</v>
      </c>
      <c r="C177" s="31" t="s">
        <v>360</v>
      </c>
      <c r="D177" s="27" t="s">
        <v>21</v>
      </c>
      <c r="E177" s="29"/>
      <c r="F177" s="30" t="s">
        <v>22</v>
      </c>
      <c r="G177" s="29">
        <f t="shared" si="18"/>
        <v>0</v>
      </c>
      <c r="H177" s="27">
        <v>20014</v>
      </c>
      <c r="I177" s="30" t="s">
        <v>23</v>
      </c>
      <c r="J177" s="29">
        <f t="shared" si="19"/>
        <v>3002</v>
      </c>
      <c r="K177" s="29">
        <f t="shared" si="20"/>
        <v>3002</v>
      </c>
      <c r="L177" s="29">
        <f t="shared" si="16"/>
        <v>2402</v>
      </c>
      <c r="M177" s="29">
        <f t="shared" si="17"/>
        <v>600</v>
      </c>
      <c r="N177" s="55"/>
    </row>
    <row r="178" ht="50.25" customHeight="1" spans="1:14">
      <c r="A178" s="27">
        <v>172</v>
      </c>
      <c r="B178" s="27" t="s">
        <v>361</v>
      </c>
      <c r="C178" s="31" t="s">
        <v>362</v>
      </c>
      <c r="D178" s="27" t="s">
        <v>21</v>
      </c>
      <c r="E178" s="29"/>
      <c r="F178" s="30" t="s">
        <v>22</v>
      </c>
      <c r="G178" s="29">
        <f t="shared" si="18"/>
        <v>0</v>
      </c>
      <c r="H178" s="27">
        <v>25897</v>
      </c>
      <c r="I178" s="30" t="s">
        <v>23</v>
      </c>
      <c r="J178" s="29">
        <f t="shared" si="19"/>
        <v>3885</v>
      </c>
      <c r="K178" s="29">
        <f t="shared" si="20"/>
        <v>3885</v>
      </c>
      <c r="L178" s="29">
        <f t="shared" si="16"/>
        <v>3108</v>
      </c>
      <c r="M178" s="29">
        <f t="shared" si="17"/>
        <v>777</v>
      </c>
      <c r="N178" s="55"/>
    </row>
    <row r="179" ht="47.25" customHeight="1" spans="1:14">
      <c r="A179" s="27">
        <v>173</v>
      </c>
      <c r="B179" s="45" t="s">
        <v>363</v>
      </c>
      <c r="C179" s="31" t="s">
        <v>364</v>
      </c>
      <c r="D179" s="27" t="s">
        <v>21</v>
      </c>
      <c r="E179" s="29"/>
      <c r="F179" s="30" t="s">
        <v>22</v>
      </c>
      <c r="G179" s="29">
        <f t="shared" si="18"/>
        <v>0</v>
      </c>
      <c r="H179" s="27">
        <v>14381</v>
      </c>
      <c r="I179" s="30" t="s">
        <v>23</v>
      </c>
      <c r="J179" s="29">
        <f t="shared" si="19"/>
        <v>2157</v>
      </c>
      <c r="K179" s="29">
        <f t="shared" si="20"/>
        <v>2157</v>
      </c>
      <c r="L179" s="29">
        <f t="shared" si="16"/>
        <v>1726</v>
      </c>
      <c r="M179" s="29">
        <f t="shared" si="17"/>
        <v>431</v>
      </c>
      <c r="N179" s="55"/>
    </row>
    <row r="180" ht="42.75" customHeight="1" spans="1:14">
      <c r="A180" s="27">
        <v>174</v>
      </c>
      <c r="B180" s="45" t="s">
        <v>365</v>
      </c>
      <c r="C180" s="33" t="s">
        <v>366</v>
      </c>
      <c r="D180" s="27" t="s">
        <v>21</v>
      </c>
      <c r="E180" s="29"/>
      <c r="F180" s="30" t="s">
        <v>22</v>
      </c>
      <c r="G180" s="29">
        <f t="shared" si="18"/>
        <v>0</v>
      </c>
      <c r="H180" s="27">
        <v>62415</v>
      </c>
      <c r="I180" s="30" t="s">
        <v>23</v>
      </c>
      <c r="J180" s="29">
        <f t="shared" si="19"/>
        <v>9362</v>
      </c>
      <c r="K180" s="29">
        <f t="shared" si="20"/>
        <v>9362</v>
      </c>
      <c r="L180" s="29">
        <f t="shared" si="16"/>
        <v>7490</v>
      </c>
      <c r="M180" s="29">
        <f t="shared" si="17"/>
        <v>1872</v>
      </c>
      <c r="N180" s="55"/>
    </row>
    <row r="181" ht="42.75" customHeight="1" spans="1:14">
      <c r="A181" s="27">
        <v>175</v>
      </c>
      <c r="B181" s="27" t="s">
        <v>367</v>
      </c>
      <c r="C181" s="31" t="s">
        <v>368</v>
      </c>
      <c r="D181" s="27" t="s">
        <v>21</v>
      </c>
      <c r="E181" s="29"/>
      <c r="F181" s="30" t="s">
        <v>22</v>
      </c>
      <c r="G181" s="29">
        <f t="shared" si="18"/>
        <v>0</v>
      </c>
      <c r="H181" s="27">
        <v>16104</v>
      </c>
      <c r="I181" s="30" t="s">
        <v>23</v>
      </c>
      <c r="J181" s="29">
        <f t="shared" si="19"/>
        <v>2416</v>
      </c>
      <c r="K181" s="29">
        <f t="shared" si="20"/>
        <v>2416</v>
      </c>
      <c r="L181" s="29">
        <f t="shared" si="16"/>
        <v>1933</v>
      </c>
      <c r="M181" s="29">
        <f t="shared" si="17"/>
        <v>483</v>
      </c>
      <c r="N181" s="55"/>
    </row>
    <row r="182" ht="42.75" customHeight="1" spans="1:14">
      <c r="A182" s="27">
        <v>176</v>
      </c>
      <c r="B182" s="27" t="s">
        <v>369</v>
      </c>
      <c r="C182" s="31" t="s">
        <v>370</v>
      </c>
      <c r="D182" s="27" t="s">
        <v>21</v>
      </c>
      <c r="E182" s="29"/>
      <c r="F182" s="30" t="s">
        <v>22</v>
      </c>
      <c r="G182" s="29">
        <f t="shared" si="18"/>
        <v>0</v>
      </c>
      <c r="H182" s="27">
        <v>14910</v>
      </c>
      <c r="I182" s="30" t="s">
        <v>23</v>
      </c>
      <c r="J182" s="29">
        <f t="shared" si="19"/>
        <v>2237</v>
      </c>
      <c r="K182" s="29">
        <f t="shared" si="20"/>
        <v>2237</v>
      </c>
      <c r="L182" s="29">
        <f t="shared" si="16"/>
        <v>1790</v>
      </c>
      <c r="M182" s="29">
        <f t="shared" si="17"/>
        <v>447</v>
      </c>
      <c r="N182" s="55"/>
    </row>
    <row r="183" ht="53.25" customHeight="1" spans="1:14">
      <c r="A183" s="27">
        <v>177</v>
      </c>
      <c r="B183" s="27" t="s">
        <v>371</v>
      </c>
      <c r="C183" s="31" t="s">
        <v>372</v>
      </c>
      <c r="D183" s="27" t="s">
        <v>21</v>
      </c>
      <c r="E183" s="29"/>
      <c r="F183" s="30" t="s">
        <v>22</v>
      </c>
      <c r="G183" s="29">
        <f t="shared" si="18"/>
        <v>0</v>
      </c>
      <c r="H183" s="27">
        <v>10762</v>
      </c>
      <c r="I183" s="30" t="s">
        <v>23</v>
      </c>
      <c r="J183" s="29">
        <f t="shared" si="19"/>
        <v>1614</v>
      </c>
      <c r="K183" s="29">
        <f t="shared" si="20"/>
        <v>1614</v>
      </c>
      <c r="L183" s="29">
        <f t="shared" si="16"/>
        <v>1291</v>
      </c>
      <c r="M183" s="29">
        <f t="shared" si="17"/>
        <v>323</v>
      </c>
      <c r="N183" s="55"/>
    </row>
    <row r="184" ht="50.25" customHeight="1" spans="1:14">
      <c r="A184" s="27">
        <v>178</v>
      </c>
      <c r="B184" s="27" t="s">
        <v>373</v>
      </c>
      <c r="C184" s="40" t="s">
        <v>374</v>
      </c>
      <c r="D184" s="27" t="s">
        <v>21</v>
      </c>
      <c r="E184" s="29"/>
      <c r="F184" s="30" t="s">
        <v>22</v>
      </c>
      <c r="G184" s="29">
        <f t="shared" si="18"/>
        <v>0</v>
      </c>
      <c r="H184" s="27">
        <v>11395</v>
      </c>
      <c r="I184" s="30" t="s">
        <v>23</v>
      </c>
      <c r="J184" s="29">
        <f t="shared" si="19"/>
        <v>1709</v>
      </c>
      <c r="K184" s="29">
        <f t="shared" si="20"/>
        <v>1709</v>
      </c>
      <c r="L184" s="29">
        <f t="shared" si="16"/>
        <v>1367</v>
      </c>
      <c r="M184" s="29">
        <f t="shared" si="17"/>
        <v>342</v>
      </c>
      <c r="N184" s="55"/>
    </row>
    <row r="185" ht="45.75" customHeight="1" spans="1:14">
      <c r="A185" s="27">
        <v>179</v>
      </c>
      <c r="B185" s="30" t="s">
        <v>375</v>
      </c>
      <c r="C185" s="31" t="s">
        <v>376</v>
      </c>
      <c r="D185" s="27" t="s">
        <v>21</v>
      </c>
      <c r="E185" s="29"/>
      <c r="F185" s="30" t="s">
        <v>22</v>
      </c>
      <c r="G185" s="29">
        <f t="shared" si="18"/>
        <v>0</v>
      </c>
      <c r="H185" s="27">
        <v>22517</v>
      </c>
      <c r="I185" s="30" t="s">
        <v>23</v>
      </c>
      <c r="J185" s="29">
        <f t="shared" si="19"/>
        <v>3378</v>
      </c>
      <c r="K185" s="29">
        <f t="shared" si="20"/>
        <v>3378</v>
      </c>
      <c r="L185" s="29">
        <f t="shared" si="16"/>
        <v>2702</v>
      </c>
      <c r="M185" s="29">
        <f t="shared" si="17"/>
        <v>676</v>
      </c>
      <c r="N185" s="55"/>
    </row>
    <row r="186" ht="45.75" customHeight="1" spans="1:14">
      <c r="A186" s="27">
        <v>180</v>
      </c>
      <c r="B186" s="30" t="s">
        <v>377</v>
      </c>
      <c r="C186" s="31" t="s">
        <v>378</v>
      </c>
      <c r="D186" s="27" t="s">
        <v>21</v>
      </c>
      <c r="E186" s="29"/>
      <c r="F186" s="30" t="s">
        <v>22</v>
      </c>
      <c r="G186" s="29">
        <f t="shared" si="18"/>
        <v>0</v>
      </c>
      <c r="H186" s="27">
        <v>11094</v>
      </c>
      <c r="I186" s="30" t="s">
        <v>23</v>
      </c>
      <c r="J186" s="29">
        <f t="shared" si="19"/>
        <v>1664</v>
      </c>
      <c r="K186" s="29">
        <f t="shared" si="20"/>
        <v>1664</v>
      </c>
      <c r="L186" s="29">
        <f t="shared" si="16"/>
        <v>1331</v>
      </c>
      <c r="M186" s="29">
        <f t="shared" si="17"/>
        <v>333</v>
      </c>
      <c r="N186" s="55"/>
    </row>
    <row r="187" ht="52.5" customHeight="1" spans="1:14">
      <c r="A187" s="27">
        <v>181</v>
      </c>
      <c r="B187" s="41" t="s">
        <v>379</v>
      </c>
      <c r="C187" s="31" t="s">
        <v>380</v>
      </c>
      <c r="D187" s="27" t="s">
        <v>21</v>
      </c>
      <c r="E187" s="29"/>
      <c r="F187" s="30" t="s">
        <v>22</v>
      </c>
      <c r="G187" s="29">
        <f t="shared" si="18"/>
        <v>0</v>
      </c>
      <c r="H187" s="27">
        <v>12412</v>
      </c>
      <c r="I187" s="30" t="s">
        <v>23</v>
      </c>
      <c r="J187" s="29">
        <f t="shared" si="19"/>
        <v>1862</v>
      </c>
      <c r="K187" s="29">
        <f t="shared" si="20"/>
        <v>1862</v>
      </c>
      <c r="L187" s="29">
        <f t="shared" si="16"/>
        <v>1490</v>
      </c>
      <c r="M187" s="29">
        <f t="shared" si="17"/>
        <v>372</v>
      </c>
      <c r="N187" s="55"/>
    </row>
    <row r="188" ht="43.5" customHeight="1" spans="1:14">
      <c r="A188" s="27">
        <v>182</v>
      </c>
      <c r="B188" s="45" t="s">
        <v>381</v>
      </c>
      <c r="C188" s="33" t="s">
        <v>382</v>
      </c>
      <c r="D188" s="27" t="s">
        <v>21</v>
      </c>
      <c r="E188" s="29"/>
      <c r="F188" s="30" t="s">
        <v>22</v>
      </c>
      <c r="G188" s="29">
        <f t="shared" si="18"/>
        <v>0</v>
      </c>
      <c r="H188" s="27">
        <v>16457</v>
      </c>
      <c r="I188" s="30" t="s">
        <v>23</v>
      </c>
      <c r="J188" s="29">
        <f t="shared" si="19"/>
        <v>2469</v>
      </c>
      <c r="K188" s="29">
        <f t="shared" si="20"/>
        <v>2469</v>
      </c>
      <c r="L188" s="29">
        <f t="shared" si="16"/>
        <v>1975</v>
      </c>
      <c r="M188" s="29">
        <f t="shared" si="17"/>
        <v>494</v>
      </c>
      <c r="N188" s="55"/>
    </row>
    <row r="189" ht="43.5" customHeight="1" spans="1:14">
      <c r="A189" s="27">
        <v>183</v>
      </c>
      <c r="B189" s="30" t="s">
        <v>383</v>
      </c>
      <c r="C189" s="33" t="s">
        <v>384</v>
      </c>
      <c r="D189" s="27" t="s">
        <v>21</v>
      </c>
      <c r="E189" s="29"/>
      <c r="F189" s="30" t="s">
        <v>22</v>
      </c>
      <c r="G189" s="29">
        <f t="shared" si="18"/>
        <v>0</v>
      </c>
      <c r="H189" s="27">
        <v>13397</v>
      </c>
      <c r="I189" s="30" t="s">
        <v>23</v>
      </c>
      <c r="J189" s="29">
        <f t="shared" si="19"/>
        <v>2010</v>
      </c>
      <c r="K189" s="29">
        <f t="shared" si="20"/>
        <v>2010</v>
      </c>
      <c r="L189" s="29">
        <f t="shared" si="16"/>
        <v>1608</v>
      </c>
      <c r="M189" s="29">
        <f t="shared" si="17"/>
        <v>402</v>
      </c>
      <c r="N189" s="55"/>
    </row>
    <row r="190" ht="43.5" customHeight="1" spans="1:14">
      <c r="A190" s="27">
        <v>184</v>
      </c>
      <c r="B190" s="60" t="s">
        <v>385</v>
      </c>
      <c r="C190" s="31" t="s">
        <v>386</v>
      </c>
      <c r="D190" s="27" t="s">
        <v>21</v>
      </c>
      <c r="E190" s="29"/>
      <c r="F190" s="30" t="s">
        <v>22</v>
      </c>
      <c r="G190" s="29">
        <f t="shared" si="18"/>
        <v>0</v>
      </c>
      <c r="H190" s="27">
        <f>5600+4939</f>
        <v>10539</v>
      </c>
      <c r="I190" s="30" t="s">
        <v>23</v>
      </c>
      <c r="J190" s="29">
        <f t="shared" si="19"/>
        <v>1581</v>
      </c>
      <c r="K190" s="29">
        <f t="shared" si="20"/>
        <v>1581</v>
      </c>
      <c r="L190" s="29">
        <f t="shared" si="16"/>
        <v>1265</v>
      </c>
      <c r="M190" s="29">
        <f t="shared" si="17"/>
        <v>316</v>
      </c>
      <c r="N190" s="55"/>
    </row>
    <row r="191" ht="43.5" customHeight="1" spans="1:14">
      <c r="A191" s="27">
        <v>185</v>
      </c>
      <c r="B191" s="30" t="s">
        <v>387</v>
      </c>
      <c r="C191" s="31" t="s">
        <v>388</v>
      </c>
      <c r="D191" s="27" t="s">
        <v>21</v>
      </c>
      <c r="E191" s="29"/>
      <c r="F191" s="30" t="s">
        <v>22</v>
      </c>
      <c r="G191" s="29">
        <f t="shared" si="18"/>
        <v>0</v>
      </c>
      <c r="H191" s="27">
        <v>22288</v>
      </c>
      <c r="I191" s="30" t="s">
        <v>23</v>
      </c>
      <c r="J191" s="29">
        <f t="shared" si="19"/>
        <v>3343</v>
      </c>
      <c r="K191" s="29">
        <f t="shared" si="20"/>
        <v>3343</v>
      </c>
      <c r="L191" s="29">
        <f t="shared" si="16"/>
        <v>2674</v>
      </c>
      <c r="M191" s="29">
        <f t="shared" si="17"/>
        <v>669</v>
      </c>
      <c r="N191" s="55"/>
    </row>
    <row r="192" ht="43.5" customHeight="1" spans="1:14">
      <c r="A192" s="27">
        <v>186</v>
      </c>
      <c r="B192" s="45" t="s">
        <v>389</v>
      </c>
      <c r="C192" s="31" t="s">
        <v>390</v>
      </c>
      <c r="D192" s="27" t="s">
        <v>21</v>
      </c>
      <c r="E192" s="29"/>
      <c r="F192" s="30" t="s">
        <v>22</v>
      </c>
      <c r="G192" s="29">
        <f t="shared" si="18"/>
        <v>0</v>
      </c>
      <c r="H192" s="27">
        <v>11169</v>
      </c>
      <c r="I192" s="30" t="s">
        <v>23</v>
      </c>
      <c r="J192" s="29">
        <f t="shared" si="19"/>
        <v>1675</v>
      </c>
      <c r="K192" s="29">
        <f t="shared" si="20"/>
        <v>1675</v>
      </c>
      <c r="L192" s="29">
        <f t="shared" si="16"/>
        <v>1340</v>
      </c>
      <c r="M192" s="29">
        <f t="shared" si="17"/>
        <v>335</v>
      </c>
      <c r="N192" s="55"/>
    </row>
    <row r="193" ht="43.5" customHeight="1" spans="1:14">
      <c r="A193" s="27">
        <v>187</v>
      </c>
      <c r="B193" s="45" t="s">
        <v>391</v>
      </c>
      <c r="C193" s="33" t="s">
        <v>392</v>
      </c>
      <c r="D193" s="27" t="s">
        <v>21</v>
      </c>
      <c r="E193" s="29"/>
      <c r="F193" s="30" t="s">
        <v>22</v>
      </c>
      <c r="G193" s="29">
        <f t="shared" si="18"/>
        <v>0</v>
      </c>
      <c r="H193" s="27">
        <v>16524</v>
      </c>
      <c r="I193" s="30" t="s">
        <v>23</v>
      </c>
      <c r="J193" s="29">
        <f t="shared" si="19"/>
        <v>2479</v>
      </c>
      <c r="K193" s="29">
        <f t="shared" si="20"/>
        <v>2479</v>
      </c>
      <c r="L193" s="29">
        <f t="shared" si="16"/>
        <v>1983</v>
      </c>
      <c r="M193" s="29">
        <f t="shared" si="17"/>
        <v>496</v>
      </c>
      <c r="N193" s="55"/>
    </row>
    <row r="194" ht="43.5" customHeight="1" spans="1:14">
      <c r="A194" s="27">
        <v>188</v>
      </c>
      <c r="B194" s="30" t="s">
        <v>393</v>
      </c>
      <c r="C194" s="33" t="s">
        <v>394</v>
      </c>
      <c r="D194" s="27" t="s">
        <v>21</v>
      </c>
      <c r="E194" s="29"/>
      <c r="F194" s="30" t="s">
        <v>22</v>
      </c>
      <c r="G194" s="29">
        <f t="shared" si="18"/>
        <v>0</v>
      </c>
      <c r="H194" s="27">
        <v>8875</v>
      </c>
      <c r="I194" s="30" t="s">
        <v>23</v>
      </c>
      <c r="J194" s="29">
        <f t="shared" si="19"/>
        <v>1331</v>
      </c>
      <c r="K194" s="29">
        <f t="shared" si="20"/>
        <v>1331</v>
      </c>
      <c r="L194" s="29">
        <f t="shared" si="16"/>
        <v>1065</v>
      </c>
      <c r="M194" s="29">
        <f t="shared" si="17"/>
        <v>266</v>
      </c>
      <c r="N194" s="55"/>
    </row>
    <row r="195" ht="45" customHeight="1" spans="1:14">
      <c r="A195" s="27">
        <v>189</v>
      </c>
      <c r="B195" s="27" t="s">
        <v>395</v>
      </c>
      <c r="C195" s="38" t="s">
        <v>396</v>
      </c>
      <c r="D195" s="27" t="s">
        <v>21</v>
      </c>
      <c r="E195" s="29"/>
      <c r="F195" s="30" t="s">
        <v>22</v>
      </c>
      <c r="G195" s="29">
        <f t="shared" si="18"/>
        <v>0</v>
      </c>
      <c r="H195" s="27">
        <v>11415</v>
      </c>
      <c r="I195" s="30" t="s">
        <v>23</v>
      </c>
      <c r="J195" s="29">
        <f t="shared" si="19"/>
        <v>1712</v>
      </c>
      <c r="K195" s="29">
        <f t="shared" si="20"/>
        <v>1712</v>
      </c>
      <c r="L195" s="29">
        <f t="shared" si="16"/>
        <v>1370</v>
      </c>
      <c r="M195" s="29">
        <f t="shared" si="17"/>
        <v>342</v>
      </c>
      <c r="N195" s="55"/>
    </row>
    <row r="196" ht="48.75" customHeight="1" spans="1:14">
      <c r="A196" s="27">
        <v>190</v>
      </c>
      <c r="B196" s="27" t="s">
        <v>397</v>
      </c>
      <c r="C196" s="31" t="s">
        <v>398</v>
      </c>
      <c r="D196" s="27" t="s">
        <v>21</v>
      </c>
      <c r="E196" s="29"/>
      <c r="F196" s="30" t="s">
        <v>22</v>
      </c>
      <c r="G196" s="29">
        <f t="shared" si="18"/>
        <v>0</v>
      </c>
      <c r="H196" s="27">
        <f>3495+4876</f>
        <v>8371</v>
      </c>
      <c r="I196" s="30" t="s">
        <v>23</v>
      </c>
      <c r="J196" s="29">
        <f t="shared" si="19"/>
        <v>1256</v>
      </c>
      <c r="K196" s="29">
        <f t="shared" si="20"/>
        <v>1256</v>
      </c>
      <c r="L196" s="29">
        <f t="shared" si="16"/>
        <v>1005</v>
      </c>
      <c r="M196" s="29">
        <f t="shared" si="17"/>
        <v>251</v>
      </c>
      <c r="N196" s="63"/>
    </row>
    <row r="197" ht="42.75" customHeight="1" spans="1:14">
      <c r="A197" s="27">
        <v>191</v>
      </c>
      <c r="B197" s="30" t="s">
        <v>399</v>
      </c>
      <c r="C197" s="31" t="s">
        <v>400</v>
      </c>
      <c r="D197" s="27" t="s">
        <v>21</v>
      </c>
      <c r="E197" s="29"/>
      <c r="F197" s="30" t="s">
        <v>22</v>
      </c>
      <c r="G197" s="29">
        <f t="shared" si="18"/>
        <v>0</v>
      </c>
      <c r="H197" s="27">
        <v>8040</v>
      </c>
      <c r="I197" s="30" t="s">
        <v>23</v>
      </c>
      <c r="J197" s="29">
        <f t="shared" si="19"/>
        <v>1206</v>
      </c>
      <c r="K197" s="29">
        <f t="shared" si="20"/>
        <v>1206</v>
      </c>
      <c r="L197" s="29">
        <f t="shared" si="16"/>
        <v>965</v>
      </c>
      <c r="M197" s="29">
        <f t="shared" si="17"/>
        <v>241</v>
      </c>
      <c r="N197" s="55"/>
    </row>
    <row r="198" ht="42.75" customHeight="1" spans="1:14">
      <c r="A198" s="27">
        <v>192</v>
      </c>
      <c r="B198" s="27" t="s">
        <v>401</v>
      </c>
      <c r="C198" s="33" t="s">
        <v>402</v>
      </c>
      <c r="D198" s="27" t="s">
        <v>21</v>
      </c>
      <c r="E198" s="29"/>
      <c r="F198" s="30" t="s">
        <v>22</v>
      </c>
      <c r="G198" s="29">
        <f t="shared" si="18"/>
        <v>0</v>
      </c>
      <c r="H198" s="27">
        <v>12389</v>
      </c>
      <c r="I198" s="30" t="s">
        <v>23</v>
      </c>
      <c r="J198" s="29">
        <f t="shared" si="19"/>
        <v>1858</v>
      </c>
      <c r="K198" s="29">
        <f t="shared" si="20"/>
        <v>1858</v>
      </c>
      <c r="L198" s="29">
        <f t="shared" si="16"/>
        <v>1486</v>
      </c>
      <c r="M198" s="29">
        <f t="shared" si="17"/>
        <v>372</v>
      </c>
      <c r="N198" s="55"/>
    </row>
    <row r="199" ht="42.75" customHeight="1" spans="1:14">
      <c r="A199" s="27">
        <v>193</v>
      </c>
      <c r="B199" s="27" t="s">
        <v>403</v>
      </c>
      <c r="C199" s="40" t="s">
        <v>404</v>
      </c>
      <c r="D199" s="27" t="s">
        <v>21</v>
      </c>
      <c r="E199" s="29"/>
      <c r="F199" s="30" t="s">
        <v>22</v>
      </c>
      <c r="G199" s="29">
        <f t="shared" si="18"/>
        <v>0</v>
      </c>
      <c r="H199" s="27">
        <v>3019</v>
      </c>
      <c r="I199" s="30" t="s">
        <v>23</v>
      </c>
      <c r="J199" s="29">
        <f t="shared" si="19"/>
        <v>453</v>
      </c>
      <c r="K199" s="29">
        <f t="shared" si="20"/>
        <v>453</v>
      </c>
      <c r="L199" s="29">
        <f t="shared" ref="L199:L262" si="21">INT(K199*0.8+0.5)</f>
        <v>362</v>
      </c>
      <c r="M199" s="29">
        <f t="shared" ref="M199:M262" si="22">K199-L199</f>
        <v>91</v>
      </c>
      <c r="N199" s="55"/>
    </row>
    <row r="200" ht="42.75" customHeight="1" spans="1:14">
      <c r="A200" s="27">
        <v>194</v>
      </c>
      <c r="B200" s="45" t="s">
        <v>405</v>
      </c>
      <c r="C200" s="40" t="s">
        <v>406</v>
      </c>
      <c r="D200" s="27" t="s">
        <v>21</v>
      </c>
      <c r="E200" s="29"/>
      <c r="F200" s="30" t="s">
        <v>22</v>
      </c>
      <c r="G200" s="29">
        <f t="shared" ref="G200:G263" si="23">IF(E200*1000&gt;20000,20000,INT(E200*1000+0.5))</f>
        <v>0</v>
      </c>
      <c r="H200" s="27">
        <v>5627</v>
      </c>
      <c r="I200" s="30" t="s">
        <v>23</v>
      </c>
      <c r="J200" s="29">
        <f t="shared" ref="J200:J263" si="24">INT(H200*0.15+0.5)</f>
        <v>844</v>
      </c>
      <c r="K200" s="29">
        <f t="shared" ref="K200:K263" si="25">G200+J200</f>
        <v>844</v>
      </c>
      <c r="L200" s="29">
        <f t="shared" si="21"/>
        <v>675</v>
      </c>
      <c r="M200" s="29">
        <f t="shared" si="22"/>
        <v>169</v>
      </c>
      <c r="N200" s="55"/>
    </row>
    <row r="201" ht="42.75" customHeight="1" spans="1:14">
      <c r="A201" s="27">
        <v>195</v>
      </c>
      <c r="B201" s="41" t="s">
        <v>407</v>
      </c>
      <c r="C201" s="31" t="s">
        <v>408</v>
      </c>
      <c r="D201" s="27" t="s">
        <v>21</v>
      </c>
      <c r="E201" s="29"/>
      <c r="F201" s="30" t="s">
        <v>22</v>
      </c>
      <c r="G201" s="29">
        <f t="shared" si="23"/>
        <v>0</v>
      </c>
      <c r="H201" s="27">
        <v>10474</v>
      </c>
      <c r="I201" s="30" t="s">
        <v>23</v>
      </c>
      <c r="J201" s="29">
        <f t="shared" si="24"/>
        <v>1571</v>
      </c>
      <c r="K201" s="29">
        <f t="shared" si="25"/>
        <v>1571</v>
      </c>
      <c r="L201" s="29">
        <f t="shared" si="21"/>
        <v>1257</v>
      </c>
      <c r="M201" s="29">
        <f t="shared" si="22"/>
        <v>314</v>
      </c>
      <c r="N201" s="55"/>
    </row>
    <row r="202" ht="42.75" customHeight="1" spans="1:14">
      <c r="A202" s="27">
        <v>196</v>
      </c>
      <c r="B202" s="42" t="s">
        <v>409</v>
      </c>
      <c r="C202" s="31" t="s">
        <v>410</v>
      </c>
      <c r="D202" s="27" t="s">
        <v>21</v>
      </c>
      <c r="E202" s="29"/>
      <c r="F202" s="30" t="s">
        <v>22</v>
      </c>
      <c r="G202" s="29">
        <f t="shared" si="23"/>
        <v>0</v>
      </c>
      <c r="H202" s="27">
        <v>21368</v>
      </c>
      <c r="I202" s="30" t="s">
        <v>23</v>
      </c>
      <c r="J202" s="29">
        <f t="shared" si="24"/>
        <v>3205</v>
      </c>
      <c r="K202" s="29">
        <f t="shared" si="25"/>
        <v>3205</v>
      </c>
      <c r="L202" s="29">
        <f t="shared" si="21"/>
        <v>2564</v>
      </c>
      <c r="M202" s="29">
        <f t="shared" si="22"/>
        <v>641</v>
      </c>
      <c r="N202" s="55"/>
    </row>
    <row r="203" ht="53.25" customHeight="1" spans="1:14">
      <c r="A203" s="27">
        <v>197</v>
      </c>
      <c r="B203" s="41" t="s">
        <v>411</v>
      </c>
      <c r="C203" s="31" t="s">
        <v>412</v>
      </c>
      <c r="D203" s="27" t="s">
        <v>21</v>
      </c>
      <c r="E203" s="29"/>
      <c r="F203" s="30" t="s">
        <v>22</v>
      </c>
      <c r="G203" s="29">
        <f t="shared" si="23"/>
        <v>0</v>
      </c>
      <c r="H203" s="27">
        <v>13153</v>
      </c>
      <c r="I203" s="30" t="s">
        <v>23</v>
      </c>
      <c r="J203" s="29">
        <f t="shared" si="24"/>
        <v>1973</v>
      </c>
      <c r="K203" s="29">
        <f t="shared" si="25"/>
        <v>1973</v>
      </c>
      <c r="L203" s="29">
        <f t="shared" si="21"/>
        <v>1578</v>
      </c>
      <c r="M203" s="29">
        <f t="shared" si="22"/>
        <v>395</v>
      </c>
      <c r="N203" s="55"/>
    </row>
    <row r="204" ht="39" customHeight="1" spans="1:14">
      <c r="A204" s="27">
        <v>198</v>
      </c>
      <c r="B204" s="41" t="s">
        <v>413</v>
      </c>
      <c r="C204" s="31" t="s">
        <v>414</v>
      </c>
      <c r="D204" s="27" t="s">
        <v>21</v>
      </c>
      <c r="E204" s="29"/>
      <c r="F204" s="30" t="s">
        <v>22</v>
      </c>
      <c r="G204" s="29">
        <f t="shared" si="23"/>
        <v>0</v>
      </c>
      <c r="H204" s="27">
        <v>15960</v>
      </c>
      <c r="I204" s="30" t="s">
        <v>23</v>
      </c>
      <c r="J204" s="29">
        <f t="shared" si="24"/>
        <v>2394</v>
      </c>
      <c r="K204" s="29">
        <f t="shared" si="25"/>
        <v>2394</v>
      </c>
      <c r="L204" s="29">
        <f t="shared" si="21"/>
        <v>1915</v>
      </c>
      <c r="M204" s="29">
        <f t="shared" si="22"/>
        <v>479</v>
      </c>
      <c r="N204" s="55"/>
    </row>
    <row r="205" ht="39" customHeight="1" spans="1:14">
      <c r="A205" s="27">
        <v>199</v>
      </c>
      <c r="B205" s="45" t="s">
        <v>415</v>
      </c>
      <c r="C205" s="40" t="s">
        <v>416</v>
      </c>
      <c r="D205" s="27" t="s">
        <v>21</v>
      </c>
      <c r="E205" s="29"/>
      <c r="F205" s="30" t="s">
        <v>22</v>
      </c>
      <c r="G205" s="29">
        <f t="shared" si="23"/>
        <v>0</v>
      </c>
      <c r="H205" s="27">
        <v>7098</v>
      </c>
      <c r="I205" s="30" t="s">
        <v>23</v>
      </c>
      <c r="J205" s="29">
        <f t="shared" si="24"/>
        <v>1065</v>
      </c>
      <c r="K205" s="29">
        <f t="shared" si="25"/>
        <v>1065</v>
      </c>
      <c r="L205" s="29">
        <f t="shared" si="21"/>
        <v>852</v>
      </c>
      <c r="M205" s="29">
        <f t="shared" si="22"/>
        <v>213</v>
      </c>
      <c r="N205" s="55"/>
    </row>
    <row r="206" ht="39" customHeight="1" spans="1:14">
      <c r="A206" s="27">
        <v>200</v>
      </c>
      <c r="B206" s="41" t="s">
        <v>417</v>
      </c>
      <c r="C206" s="31" t="s">
        <v>418</v>
      </c>
      <c r="D206" s="27" t="s">
        <v>21</v>
      </c>
      <c r="E206" s="29"/>
      <c r="F206" s="30" t="s">
        <v>22</v>
      </c>
      <c r="G206" s="29">
        <f t="shared" si="23"/>
        <v>0</v>
      </c>
      <c r="H206" s="27">
        <v>14023</v>
      </c>
      <c r="I206" s="30" t="s">
        <v>23</v>
      </c>
      <c r="J206" s="29">
        <f t="shared" si="24"/>
        <v>2103</v>
      </c>
      <c r="K206" s="29">
        <f t="shared" si="25"/>
        <v>2103</v>
      </c>
      <c r="L206" s="29">
        <f t="shared" si="21"/>
        <v>1682</v>
      </c>
      <c r="M206" s="29">
        <f t="shared" si="22"/>
        <v>421</v>
      </c>
      <c r="N206" s="55"/>
    </row>
    <row r="207" ht="39" customHeight="1" spans="1:14">
      <c r="A207" s="27">
        <v>201</v>
      </c>
      <c r="B207" s="45" t="s">
        <v>419</v>
      </c>
      <c r="C207" s="31" t="s">
        <v>420</v>
      </c>
      <c r="D207" s="27" t="s">
        <v>21</v>
      </c>
      <c r="E207" s="29"/>
      <c r="F207" s="30" t="s">
        <v>22</v>
      </c>
      <c r="G207" s="29">
        <f t="shared" si="23"/>
        <v>0</v>
      </c>
      <c r="H207" s="27">
        <v>15120</v>
      </c>
      <c r="I207" s="30" t="s">
        <v>23</v>
      </c>
      <c r="J207" s="29">
        <f t="shared" si="24"/>
        <v>2268</v>
      </c>
      <c r="K207" s="29">
        <f t="shared" si="25"/>
        <v>2268</v>
      </c>
      <c r="L207" s="29">
        <f t="shared" si="21"/>
        <v>1814</v>
      </c>
      <c r="M207" s="29">
        <f t="shared" si="22"/>
        <v>454</v>
      </c>
      <c r="N207" s="55"/>
    </row>
    <row r="208" ht="39" customHeight="1" spans="1:14">
      <c r="A208" s="27">
        <v>202</v>
      </c>
      <c r="B208" s="39" t="s">
        <v>421</v>
      </c>
      <c r="C208" s="33" t="s">
        <v>422</v>
      </c>
      <c r="D208" s="27" t="s">
        <v>21</v>
      </c>
      <c r="E208" s="61">
        <v>4.48</v>
      </c>
      <c r="F208" s="30" t="s">
        <v>22</v>
      </c>
      <c r="G208" s="29">
        <f t="shared" si="23"/>
        <v>4480</v>
      </c>
      <c r="H208" s="27">
        <f>1749+2813</f>
        <v>4562</v>
      </c>
      <c r="I208" s="30" t="s">
        <v>23</v>
      </c>
      <c r="J208" s="29">
        <f t="shared" si="24"/>
        <v>684</v>
      </c>
      <c r="K208" s="29">
        <f t="shared" si="25"/>
        <v>5164</v>
      </c>
      <c r="L208" s="29">
        <f t="shared" si="21"/>
        <v>4131</v>
      </c>
      <c r="M208" s="29">
        <f t="shared" si="22"/>
        <v>1033</v>
      </c>
      <c r="N208" s="64"/>
    </row>
    <row r="209" ht="39" customHeight="1" spans="1:14">
      <c r="A209" s="27">
        <v>203</v>
      </c>
      <c r="B209" s="27" t="s">
        <v>423</v>
      </c>
      <c r="C209" s="33" t="s">
        <v>424</v>
      </c>
      <c r="D209" s="27" t="s">
        <v>21</v>
      </c>
      <c r="E209" s="29"/>
      <c r="F209" s="30" t="s">
        <v>22</v>
      </c>
      <c r="G209" s="29">
        <f t="shared" si="23"/>
        <v>0</v>
      </c>
      <c r="H209" s="27">
        <v>59206</v>
      </c>
      <c r="I209" s="30" t="s">
        <v>23</v>
      </c>
      <c r="J209" s="29">
        <f t="shared" si="24"/>
        <v>8881</v>
      </c>
      <c r="K209" s="29">
        <f t="shared" si="25"/>
        <v>8881</v>
      </c>
      <c r="L209" s="29">
        <f t="shared" si="21"/>
        <v>7105</v>
      </c>
      <c r="M209" s="29">
        <f t="shared" si="22"/>
        <v>1776</v>
      </c>
      <c r="N209" s="55"/>
    </row>
    <row r="210" ht="52.5" customHeight="1" spans="1:14">
      <c r="A210" s="27">
        <v>204</v>
      </c>
      <c r="B210" s="27" t="s">
        <v>423</v>
      </c>
      <c r="C210" s="31" t="s">
        <v>425</v>
      </c>
      <c r="D210" s="27" t="s">
        <v>21</v>
      </c>
      <c r="E210" s="29"/>
      <c r="F210" s="30" t="s">
        <v>22</v>
      </c>
      <c r="G210" s="29">
        <f t="shared" si="23"/>
        <v>0</v>
      </c>
      <c r="H210" s="27">
        <v>91709</v>
      </c>
      <c r="I210" s="30" t="s">
        <v>23</v>
      </c>
      <c r="J210" s="29">
        <f t="shared" si="24"/>
        <v>13756</v>
      </c>
      <c r="K210" s="29">
        <f t="shared" si="25"/>
        <v>13756</v>
      </c>
      <c r="L210" s="29">
        <f t="shared" si="21"/>
        <v>11005</v>
      </c>
      <c r="M210" s="29">
        <f t="shared" si="22"/>
        <v>2751</v>
      </c>
      <c r="N210" s="55"/>
    </row>
    <row r="211" ht="47.25" customHeight="1" spans="1:14">
      <c r="A211" s="27">
        <v>205</v>
      </c>
      <c r="B211" s="27" t="s">
        <v>423</v>
      </c>
      <c r="C211" s="31" t="s">
        <v>426</v>
      </c>
      <c r="D211" s="27" t="s">
        <v>21</v>
      </c>
      <c r="E211" s="29"/>
      <c r="F211" s="30" t="s">
        <v>22</v>
      </c>
      <c r="G211" s="29">
        <f t="shared" si="23"/>
        <v>0</v>
      </c>
      <c r="H211" s="27">
        <v>85835</v>
      </c>
      <c r="I211" s="30" t="s">
        <v>23</v>
      </c>
      <c r="J211" s="29">
        <f t="shared" si="24"/>
        <v>12875</v>
      </c>
      <c r="K211" s="29">
        <f t="shared" si="25"/>
        <v>12875</v>
      </c>
      <c r="L211" s="29">
        <f t="shared" si="21"/>
        <v>10300</v>
      </c>
      <c r="M211" s="29">
        <f t="shared" si="22"/>
        <v>2575</v>
      </c>
      <c r="N211" s="55"/>
    </row>
    <row r="212" ht="45" customHeight="1" spans="1:14">
      <c r="A212" s="27">
        <v>206</v>
      </c>
      <c r="B212" s="30" t="s">
        <v>427</v>
      </c>
      <c r="C212" s="31" t="s">
        <v>428</v>
      </c>
      <c r="D212" s="27" t="s">
        <v>21</v>
      </c>
      <c r="E212" s="29"/>
      <c r="F212" s="30" t="s">
        <v>22</v>
      </c>
      <c r="G212" s="29">
        <f t="shared" si="23"/>
        <v>0</v>
      </c>
      <c r="H212" s="27">
        <v>5697</v>
      </c>
      <c r="I212" s="30" t="s">
        <v>23</v>
      </c>
      <c r="J212" s="29">
        <f t="shared" si="24"/>
        <v>855</v>
      </c>
      <c r="K212" s="29">
        <f t="shared" si="25"/>
        <v>855</v>
      </c>
      <c r="L212" s="29">
        <f t="shared" si="21"/>
        <v>684</v>
      </c>
      <c r="M212" s="29">
        <f t="shared" si="22"/>
        <v>171</v>
      </c>
      <c r="N212" s="55"/>
    </row>
    <row r="213" ht="37.5" customHeight="1" spans="1:14">
      <c r="A213" s="27">
        <v>207</v>
      </c>
      <c r="B213" s="27" t="s">
        <v>429</v>
      </c>
      <c r="C213" s="31" t="s">
        <v>430</v>
      </c>
      <c r="D213" s="27" t="s">
        <v>21</v>
      </c>
      <c r="E213" s="29"/>
      <c r="F213" s="30" t="s">
        <v>22</v>
      </c>
      <c r="G213" s="29">
        <f t="shared" si="23"/>
        <v>0</v>
      </c>
      <c r="H213" s="27">
        <v>7963</v>
      </c>
      <c r="I213" s="30" t="s">
        <v>23</v>
      </c>
      <c r="J213" s="29">
        <f t="shared" si="24"/>
        <v>1194</v>
      </c>
      <c r="K213" s="29">
        <f t="shared" si="25"/>
        <v>1194</v>
      </c>
      <c r="L213" s="29">
        <f t="shared" si="21"/>
        <v>955</v>
      </c>
      <c r="M213" s="29">
        <f t="shared" si="22"/>
        <v>239</v>
      </c>
      <c r="N213" s="55"/>
    </row>
    <row r="214" ht="37.5" customHeight="1" spans="1:14">
      <c r="A214" s="27">
        <v>208</v>
      </c>
      <c r="B214" s="27" t="s">
        <v>431</v>
      </c>
      <c r="C214" s="40" t="s">
        <v>432</v>
      </c>
      <c r="D214" s="27" t="s">
        <v>21</v>
      </c>
      <c r="E214" s="29"/>
      <c r="F214" s="30" t="s">
        <v>22</v>
      </c>
      <c r="G214" s="29">
        <f t="shared" si="23"/>
        <v>0</v>
      </c>
      <c r="H214" s="27">
        <f>17525+6675</f>
        <v>24200</v>
      </c>
      <c r="I214" s="30" t="s">
        <v>23</v>
      </c>
      <c r="J214" s="29">
        <f t="shared" si="24"/>
        <v>3630</v>
      </c>
      <c r="K214" s="29">
        <f t="shared" si="25"/>
        <v>3630</v>
      </c>
      <c r="L214" s="29">
        <f t="shared" si="21"/>
        <v>2904</v>
      </c>
      <c r="M214" s="29">
        <f t="shared" si="22"/>
        <v>726</v>
      </c>
      <c r="N214" s="55"/>
    </row>
    <row r="215" ht="37.5" customHeight="1" spans="1:14">
      <c r="A215" s="27">
        <v>209</v>
      </c>
      <c r="B215" s="27" t="s">
        <v>433</v>
      </c>
      <c r="C215" s="33" t="s">
        <v>434</v>
      </c>
      <c r="D215" s="27" t="s">
        <v>21</v>
      </c>
      <c r="E215" s="29"/>
      <c r="F215" s="30" t="s">
        <v>22</v>
      </c>
      <c r="G215" s="29">
        <f t="shared" si="23"/>
        <v>0</v>
      </c>
      <c r="H215" s="27">
        <v>5424</v>
      </c>
      <c r="I215" s="30" t="s">
        <v>23</v>
      </c>
      <c r="J215" s="29">
        <f t="shared" si="24"/>
        <v>814</v>
      </c>
      <c r="K215" s="29">
        <f t="shared" si="25"/>
        <v>814</v>
      </c>
      <c r="L215" s="29">
        <f t="shared" si="21"/>
        <v>651</v>
      </c>
      <c r="M215" s="29">
        <f t="shared" si="22"/>
        <v>163</v>
      </c>
      <c r="N215" s="55"/>
    </row>
    <row r="216" ht="37.5" customHeight="1" spans="1:14">
      <c r="A216" s="27">
        <v>210</v>
      </c>
      <c r="B216" s="27" t="s">
        <v>435</v>
      </c>
      <c r="C216" s="28" t="s">
        <v>436</v>
      </c>
      <c r="D216" s="27" t="s">
        <v>21</v>
      </c>
      <c r="E216" s="29"/>
      <c r="F216" s="30" t="s">
        <v>22</v>
      </c>
      <c r="G216" s="29">
        <f t="shared" si="23"/>
        <v>0</v>
      </c>
      <c r="H216" s="27">
        <v>14111</v>
      </c>
      <c r="I216" s="30" t="s">
        <v>23</v>
      </c>
      <c r="J216" s="29">
        <f t="shared" si="24"/>
        <v>2117</v>
      </c>
      <c r="K216" s="29">
        <f t="shared" si="25"/>
        <v>2117</v>
      </c>
      <c r="L216" s="29">
        <f t="shared" si="21"/>
        <v>1694</v>
      </c>
      <c r="M216" s="29">
        <f t="shared" si="22"/>
        <v>423</v>
      </c>
      <c r="N216" s="55"/>
    </row>
    <row r="217" ht="37.5" customHeight="1" spans="1:14">
      <c r="A217" s="27">
        <v>211</v>
      </c>
      <c r="B217" s="27" t="s">
        <v>437</v>
      </c>
      <c r="C217" s="28" t="s">
        <v>438</v>
      </c>
      <c r="D217" s="27" t="s">
        <v>21</v>
      </c>
      <c r="E217" s="29"/>
      <c r="F217" s="30" t="s">
        <v>22</v>
      </c>
      <c r="G217" s="29">
        <f t="shared" si="23"/>
        <v>0</v>
      </c>
      <c r="H217" s="27">
        <v>18465</v>
      </c>
      <c r="I217" s="30" t="s">
        <v>23</v>
      </c>
      <c r="J217" s="29">
        <f t="shared" si="24"/>
        <v>2770</v>
      </c>
      <c r="K217" s="29">
        <f t="shared" si="25"/>
        <v>2770</v>
      </c>
      <c r="L217" s="29">
        <f t="shared" si="21"/>
        <v>2216</v>
      </c>
      <c r="M217" s="29">
        <f t="shared" si="22"/>
        <v>554</v>
      </c>
      <c r="N217" s="55"/>
    </row>
    <row r="218" ht="37.5" customHeight="1" spans="1:14">
      <c r="A218" s="27">
        <v>212</v>
      </c>
      <c r="B218" s="27" t="s">
        <v>439</v>
      </c>
      <c r="C218" s="33" t="s">
        <v>440</v>
      </c>
      <c r="D218" s="27" t="s">
        <v>21</v>
      </c>
      <c r="E218" s="29"/>
      <c r="F218" s="30" t="s">
        <v>22</v>
      </c>
      <c r="G218" s="29">
        <f t="shared" si="23"/>
        <v>0</v>
      </c>
      <c r="H218" s="27">
        <v>8772</v>
      </c>
      <c r="I218" s="30" t="s">
        <v>23</v>
      </c>
      <c r="J218" s="29">
        <f t="shared" si="24"/>
        <v>1316</v>
      </c>
      <c r="K218" s="29">
        <f t="shared" si="25"/>
        <v>1316</v>
      </c>
      <c r="L218" s="29">
        <f t="shared" si="21"/>
        <v>1053</v>
      </c>
      <c r="M218" s="29">
        <f t="shared" si="22"/>
        <v>263</v>
      </c>
      <c r="N218" s="55"/>
    </row>
    <row r="219" ht="37.5" customHeight="1" spans="1:14">
      <c r="A219" s="27">
        <v>213</v>
      </c>
      <c r="B219" s="27" t="s">
        <v>441</v>
      </c>
      <c r="C219" s="33" t="s">
        <v>442</v>
      </c>
      <c r="D219" s="27" t="s">
        <v>21</v>
      </c>
      <c r="E219" s="29"/>
      <c r="F219" s="30" t="s">
        <v>22</v>
      </c>
      <c r="G219" s="29">
        <f t="shared" si="23"/>
        <v>0</v>
      </c>
      <c r="H219" s="27">
        <v>14251</v>
      </c>
      <c r="I219" s="30" t="s">
        <v>23</v>
      </c>
      <c r="J219" s="29">
        <f t="shared" si="24"/>
        <v>2138</v>
      </c>
      <c r="K219" s="29">
        <f t="shared" si="25"/>
        <v>2138</v>
      </c>
      <c r="L219" s="29">
        <f t="shared" si="21"/>
        <v>1710</v>
      </c>
      <c r="M219" s="29">
        <f t="shared" si="22"/>
        <v>428</v>
      </c>
      <c r="N219" s="55"/>
    </row>
    <row r="220" ht="37.5" customHeight="1" spans="1:14">
      <c r="A220" s="27">
        <v>214</v>
      </c>
      <c r="B220" s="27" t="s">
        <v>443</v>
      </c>
      <c r="C220" s="33" t="s">
        <v>444</v>
      </c>
      <c r="D220" s="27" t="s">
        <v>21</v>
      </c>
      <c r="E220" s="29"/>
      <c r="F220" s="30" t="s">
        <v>22</v>
      </c>
      <c r="G220" s="29">
        <f t="shared" si="23"/>
        <v>0</v>
      </c>
      <c r="H220" s="27">
        <v>12315</v>
      </c>
      <c r="I220" s="30" t="s">
        <v>23</v>
      </c>
      <c r="J220" s="29">
        <f t="shared" si="24"/>
        <v>1847</v>
      </c>
      <c r="K220" s="29">
        <f t="shared" si="25"/>
        <v>1847</v>
      </c>
      <c r="L220" s="29">
        <f t="shared" si="21"/>
        <v>1478</v>
      </c>
      <c r="M220" s="29">
        <f t="shared" si="22"/>
        <v>369</v>
      </c>
      <c r="N220" s="55"/>
    </row>
    <row r="221" ht="49.5" customHeight="1" spans="1:14">
      <c r="A221" s="27">
        <v>215</v>
      </c>
      <c r="B221" s="27" t="s">
        <v>445</v>
      </c>
      <c r="C221" s="31" t="s">
        <v>446</v>
      </c>
      <c r="D221" s="27" t="s">
        <v>21</v>
      </c>
      <c r="E221" s="29"/>
      <c r="F221" s="30" t="s">
        <v>22</v>
      </c>
      <c r="G221" s="29">
        <f t="shared" si="23"/>
        <v>0</v>
      </c>
      <c r="H221" s="27">
        <v>23575</v>
      </c>
      <c r="I221" s="30" t="s">
        <v>23</v>
      </c>
      <c r="J221" s="29">
        <f t="shared" si="24"/>
        <v>3536</v>
      </c>
      <c r="K221" s="29">
        <f t="shared" si="25"/>
        <v>3536</v>
      </c>
      <c r="L221" s="29">
        <f t="shared" si="21"/>
        <v>2829</v>
      </c>
      <c r="M221" s="29">
        <f t="shared" si="22"/>
        <v>707</v>
      </c>
      <c r="N221" s="55"/>
    </row>
    <row r="222" ht="38.25" customHeight="1" spans="1:14">
      <c r="A222" s="27">
        <v>216</v>
      </c>
      <c r="B222" s="30" t="s">
        <v>447</v>
      </c>
      <c r="C222" s="31" t="s">
        <v>448</v>
      </c>
      <c r="D222" s="27" t="s">
        <v>21</v>
      </c>
      <c r="E222" s="29"/>
      <c r="F222" s="30" t="s">
        <v>22</v>
      </c>
      <c r="G222" s="29">
        <f t="shared" si="23"/>
        <v>0</v>
      </c>
      <c r="H222" s="27">
        <v>18030</v>
      </c>
      <c r="I222" s="30" t="s">
        <v>23</v>
      </c>
      <c r="J222" s="29">
        <f t="shared" si="24"/>
        <v>2705</v>
      </c>
      <c r="K222" s="29">
        <f t="shared" si="25"/>
        <v>2705</v>
      </c>
      <c r="L222" s="29">
        <f t="shared" si="21"/>
        <v>2164</v>
      </c>
      <c r="M222" s="29">
        <f t="shared" si="22"/>
        <v>541</v>
      </c>
      <c r="N222" s="55"/>
    </row>
    <row r="223" ht="38.25" customHeight="1" spans="1:14">
      <c r="A223" s="27">
        <v>217</v>
      </c>
      <c r="B223" s="30" t="s">
        <v>449</v>
      </c>
      <c r="C223" s="33" t="s">
        <v>450</v>
      </c>
      <c r="D223" s="27" t="s">
        <v>21</v>
      </c>
      <c r="E223" s="29"/>
      <c r="F223" s="30" t="s">
        <v>22</v>
      </c>
      <c r="G223" s="29">
        <f t="shared" si="23"/>
        <v>0</v>
      </c>
      <c r="H223" s="27">
        <v>13580</v>
      </c>
      <c r="I223" s="30" t="s">
        <v>23</v>
      </c>
      <c r="J223" s="29">
        <f t="shared" si="24"/>
        <v>2037</v>
      </c>
      <c r="K223" s="29">
        <f t="shared" si="25"/>
        <v>2037</v>
      </c>
      <c r="L223" s="29">
        <f t="shared" si="21"/>
        <v>1630</v>
      </c>
      <c r="M223" s="29">
        <f t="shared" si="22"/>
        <v>407</v>
      </c>
      <c r="N223" s="55"/>
    </row>
    <row r="224" ht="38.25" customHeight="1" spans="1:14">
      <c r="A224" s="27">
        <v>218</v>
      </c>
      <c r="B224" s="30" t="s">
        <v>451</v>
      </c>
      <c r="C224" s="33" t="s">
        <v>452</v>
      </c>
      <c r="D224" s="27" t="s">
        <v>21</v>
      </c>
      <c r="E224" s="29"/>
      <c r="F224" s="30" t="s">
        <v>22</v>
      </c>
      <c r="G224" s="29">
        <f t="shared" si="23"/>
        <v>0</v>
      </c>
      <c r="H224" s="27">
        <v>10422</v>
      </c>
      <c r="I224" s="30" t="s">
        <v>23</v>
      </c>
      <c r="J224" s="29">
        <f t="shared" si="24"/>
        <v>1563</v>
      </c>
      <c r="K224" s="29">
        <f t="shared" si="25"/>
        <v>1563</v>
      </c>
      <c r="L224" s="29">
        <f t="shared" si="21"/>
        <v>1250</v>
      </c>
      <c r="M224" s="29">
        <f t="shared" si="22"/>
        <v>313</v>
      </c>
      <c r="N224" s="55"/>
    </row>
    <row r="225" ht="38.25" customHeight="1" spans="1:14">
      <c r="A225" s="27">
        <v>219</v>
      </c>
      <c r="B225" s="30" t="s">
        <v>453</v>
      </c>
      <c r="C225" s="31" t="s">
        <v>454</v>
      </c>
      <c r="D225" s="27" t="s">
        <v>21</v>
      </c>
      <c r="E225" s="29"/>
      <c r="F225" s="30" t="s">
        <v>22</v>
      </c>
      <c r="G225" s="29">
        <f t="shared" si="23"/>
        <v>0</v>
      </c>
      <c r="H225" s="27">
        <v>12943</v>
      </c>
      <c r="I225" s="30" t="s">
        <v>23</v>
      </c>
      <c r="J225" s="29">
        <f t="shared" si="24"/>
        <v>1941</v>
      </c>
      <c r="K225" s="29">
        <f t="shared" si="25"/>
        <v>1941</v>
      </c>
      <c r="L225" s="29">
        <f t="shared" si="21"/>
        <v>1553</v>
      </c>
      <c r="M225" s="29">
        <f t="shared" si="22"/>
        <v>388</v>
      </c>
      <c r="N225" s="55"/>
    </row>
    <row r="226" ht="38.25" customHeight="1" spans="1:14">
      <c r="A226" s="27">
        <v>220</v>
      </c>
      <c r="B226" s="30" t="s">
        <v>455</v>
      </c>
      <c r="C226" s="33" t="s">
        <v>456</v>
      </c>
      <c r="D226" s="27" t="s">
        <v>21</v>
      </c>
      <c r="E226" s="29"/>
      <c r="F226" s="30" t="s">
        <v>22</v>
      </c>
      <c r="G226" s="29">
        <f t="shared" si="23"/>
        <v>0</v>
      </c>
      <c r="H226" s="27">
        <v>13081</v>
      </c>
      <c r="I226" s="30" t="s">
        <v>23</v>
      </c>
      <c r="J226" s="29">
        <f t="shared" si="24"/>
        <v>1962</v>
      </c>
      <c r="K226" s="29">
        <f t="shared" si="25"/>
        <v>1962</v>
      </c>
      <c r="L226" s="29">
        <f t="shared" si="21"/>
        <v>1570</v>
      </c>
      <c r="M226" s="29">
        <f t="shared" si="22"/>
        <v>392</v>
      </c>
      <c r="N226" s="55"/>
    </row>
    <row r="227" ht="38.25" customHeight="1" spans="1:14">
      <c r="A227" s="27">
        <v>221</v>
      </c>
      <c r="B227" s="30" t="s">
        <v>457</v>
      </c>
      <c r="C227" s="31" t="s">
        <v>458</v>
      </c>
      <c r="D227" s="27" t="s">
        <v>21</v>
      </c>
      <c r="E227" s="29"/>
      <c r="F227" s="30" t="s">
        <v>22</v>
      </c>
      <c r="G227" s="29">
        <f t="shared" si="23"/>
        <v>0</v>
      </c>
      <c r="H227" s="27">
        <v>18028</v>
      </c>
      <c r="I227" s="30" t="s">
        <v>23</v>
      </c>
      <c r="J227" s="29">
        <f t="shared" si="24"/>
        <v>2704</v>
      </c>
      <c r="K227" s="29">
        <f t="shared" si="25"/>
        <v>2704</v>
      </c>
      <c r="L227" s="29">
        <f t="shared" si="21"/>
        <v>2163</v>
      </c>
      <c r="M227" s="29">
        <f t="shared" si="22"/>
        <v>541</v>
      </c>
      <c r="N227" s="55"/>
    </row>
    <row r="228" ht="38.25" customHeight="1" spans="1:14">
      <c r="A228" s="27">
        <v>222</v>
      </c>
      <c r="B228" s="41" t="s">
        <v>459</v>
      </c>
      <c r="C228" s="31" t="s">
        <v>460</v>
      </c>
      <c r="D228" s="27" t="s">
        <v>21</v>
      </c>
      <c r="E228" s="29"/>
      <c r="F228" s="30" t="s">
        <v>22</v>
      </c>
      <c r="G228" s="29">
        <f t="shared" si="23"/>
        <v>0</v>
      </c>
      <c r="H228" s="27">
        <v>11671.77</v>
      </c>
      <c r="I228" s="30" t="s">
        <v>23</v>
      </c>
      <c r="J228" s="29">
        <f t="shared" si="24"/>
        <v>1751</v>
      </c>
      <c r="K228" s="29">
        <f t="shared" si="25"/>
        <v>1751</v>
      </c>
      <c r="L228" s="29">
        <f t="shared" si="21"/>
        <v>1401</v>
      </c>
      <c r="M228" s="29">
        <f t="shared" si="22"/>
        <v>350</v>
      </c>
      <c r="N228" s="55"/>
    </row>
    <row r="229" ht="38.25" customHeight="1" spans="1:14">
      <c r="A229" s="27">
        <v>223</v>
      </c>
      <c r="B229" s="27" t="s">
        <v>461</v>
      </c>
      <c r="C229" s="31" t="s">
        <v>462</v>
      </c>
      <c r="D229" s="45" t="s">
        <v>21</v>
      </c>
      <c r="E229" s="29"/>
      <c r="F229" s="30" t="s">
        <v>22</v>
      </c>
      <c r="G229" s="29">
        <f t="shared" si="23"/>
        <v>0</v>
      </c>
      <c r="H229" s="27">
        <v>9891</v>
      </c>
      <c r="I229" s="30" t="s">
        <v>23</v>
      </c>
      <c r="J229" s="29">
        <f t="shared" si="24"/>
        <v>1484</v>
      </c>
      <c r="K229" s="29">
        <f t="shared" si="25"/>
        <v>1484</v>
      </c>
      <c r="L229" s="29">
        <f t="shared" si="21"/>
        <v>1187</v>
      </c>
      <c r="M229" s="29">
        <f t="shared" si="22"/>
        <v>297</v>
      </c>
      <c r="N229" s="55"/>
    </row>
    <row r="230" ht="38.25" customHeight="1" spans="1:14">
      <c r="A230" s="27">
        <v>224</v>
      </c>
      <c r="B230" s="41" t="s">
        <v>463</v>
      </c>
      <c r="C230" s="47" t="s">
        <v>464</v>
      </c>
      <c r="D230" s="45" t="s">
        <v>21</v>
      </c>
      <c r="E230" s="29"/>
      <c r="F230" s="30" t="s">
        <v>22</v>
      </c>
      <c r="G230" s="29">
        <f t="shared" si="23"/>
        <v>0</v>
      </c>
      <c r="H230" s="27">
        <v>11302</v>
      </c>
      <c r="I230" s="30" t="s">
        <v>23</v>
      </c>
      <c r="J230" s="29">
        <f t="shared" si="24"/>
        <v>1695</v>
      </c>
      <c r="K230" s="29">
        <f t="shared" si="25"/>
        <v>1695</v>
      </c>
      <c r="L230" s="29">
        <f t="shared" si="21"/>
        <v>1356</v>
      </c>
      <c r="M230" s="29">
        <f t="shared" si="22"/>
        <v>339</v>
      </c>
      <c r="N230" s="55"/>
    </row>
    <row r="231" ht="38.25" customHeight="1" spans="1:14">
      <c r="A231" s="27">
        <v>225</v>
      </c>
      <c r="B231" s="30" t="s">
        <v>465</v>
      </c>
      <c r="C231" s="33" t="s">
        <v>466</v>
      </c>
      <c r="D231" s="45" t="s">
        <v>21</v>
      </c>
      <c r="E231" s="29"/>
      <c r="F231" s="30" t="s">
        <v>22</v>
      </c>
      <c r="G231" s="29">
        <f t="shared" si="23"/>
        <v>0</v>
      </c>
      <c r="H231" s="27">
        <v>8009</v>
      </c>
      <c r="I231" s="30" t="s">
        <v>23</v>
      </c>
      <c r="J231" s="29">
        <f t="shared" si="24"/>
        <v>1201</v>
      </c>
      <c r="K231" s="29">
        <f t="shared" si="25"/>
        <v>1201</v>
      </c>
      <c r="L231" s="29">
        <f t="shared" si="21"/>
        <v>961</v>
      </c>
      <c r="M231" s="29">
        <f t="shared" si="22"/>
        <v>240</v>
      </c>
      <c r="N231" s="55"/>
    </row>
    <row r="232" ht="38.25" customHeight="1" spans="1:14">
      <c r="A232" s="27">
        <v>226</v>
      </c>
      <c r="B232" s="41" t="s">
        <v>467</v>
      </c>
      <c r="C232" s="33" t="s">
        <v>468</v>
      </c>
      <c r="D232" s="45" t="s">
        <v>21</v>
      </c>
      <c r="E232" s="29"/>
      <c r="F232" s="30" t="s">
        <v>22</v>
      </c>
      <c r="G232" s="29">
        <f t="shared" si="23"/>
        <v>0</v>
      </c>
      <c r="H232" s="27">
        <v>7557</v>
      </c>
      <c r="I232" s="30" t="s">
        <v>23</v>
      </c>
      <c r="J232" s="29">
        <f t="shared" si="24"/>
        <v>1134</v>
      </c>
      <c r="K232" s="29">
        <f t="shared" si="25"/>
        <v>1134</v>
      </c>
      <c r="L232" s="29">
        <f t="shared" si="21"/>
        <v>907</v>
      </c>
      <c r="M232" s="29">
        <f t="shared" si="22"/>
        <v>227</v>
      </c>
      <c r="N232" s="55"/>
    </row>
    <row r="233" ht="38.25" customHeight="1" spans="1:14">
      <c r="A233" s="27">
        <v>227</v>
      </c>
      <c r="B233" s="30" t="s">
        <v>469</v>
      </c>
      <c r="C233" s="33" t="s">
        <v>470</v>
      </c>
      <c r="D233" s="45" t="s">
        <v>21</v>
      </c>
      <c r="E233" s="29"/>
      <c r="F233" s="30" t="s">
        <v>22</v>
      </c>
      <c r="G233" s="29">
        <f t="shared" si="23"/>
        <v>0</v>
      </c>
      <c r="H233" s="27">
        <v>9702</v>
      </c>
      <c r="I233" s="30" t="s">
        <v>23</v>
      </c>
      <c r="J233" s="29">
        <f t="shared" si="24"/>
        <v>1455</v>
      </c>
      <c r="K233" s="29">
        <f t="shared" si="25"/>
        <v>1455</v>
      </c>
      <c r="L233" s="29">
        <f t="shared" si="21"/>
        <v>1164</v>
      </c>
      <c r="M233" s="29">
        <f t="shared" si="22"/>
        <v>291</v>
      </c>
      <c r="N233" s="55"/>
    </row>
    <row r="234" ht="38.25" customHeight="1" spans="1:14">
      <c r="A234" s="27">
        <v>228</v>
      </c>
      <c r="B234" s="41" t="s">
        <v>471</v>
      </c>
      <c r="C234" s="31" t="s">
        <v>472</v>
      </c>
      <c r="D234" s="45" t="s">
        <v>21</v>
      </c>
      <c r="E234" s="29"/>
      <c r="F234" s="30" t="s">
        <v>22</v>
      </c>
      <c r="G234" s="29">
        <f t="shared" si="23"/>
        <v>0</v>
      </c>
      <c r="H234" s="27">
        <v>11577</v>
      </c>
      <c r="I234" s="30" t="s">
        <v>23</v>
      </c>
      <c r="J234" s="29">
        <f t="shared" si="24"/>
        <v>1737</v>
      </c>
      <c r="K234" s="29">
        <f t="shared" si="25"/>
        <v>1737</v>
      </c>
      <c r="L234" s="29">
        <f t="shared" si="21"/>
        <v>1390</v>
      </c>
      <c r="M234" s="29">
        <f t="shared" si="22"/>
        <v>347</v>
      </c>
      <c r="N234" s="55"/>
    </row>
    <row r="235" ht="38.25" customHeight="1" spans="1:14">
      <c r="A235" s="27">
        <v>229</v>
      </c>
      <c r="B235" s="37" t="s">
        <v>473</v>
      </c>
      <c r="C235" s="31" t="s">
        <v>474</v>
      </c>
      <c r="D235" s="45" t="s">
        <v>21</v>
      </c>
      <c r="E235" s="29"/>
      <c r="F235" s="30" t="s">
        <v>22</v>
      </c>
      <c r="G235" s="29">
        <f t="shared" si="23"/>
        <v>0</v>
      </c>
      <c r="H235" s="27">
        <v>11341</v>
      </c>
      <c r="I235" s="30" t="s">
        <v>23</v>
      </c>
      <c r="J235" s="29">
        <f t="shared" si="24"/>
        <v>1701</v>
      </c>
      <c r="K235" s="29">
        <f t="shared" si="25"/>
        <v>1701</v>
      </c>
      <c r="L235" s="29">
        <f t="shared" si="21"/>
        <v>1361</v>
      </c>
      <c r="M235" s="29">
        <f t="shared" si="22"/>
        <v>340</v>
      </c>
      <c r="N235" s="55"/>
    </row>
    <row r="236" ht="38.25" customHeight="1" spans="1:14">
      <c r="A236" s="27">
        <v>230</v>
      </c>
      <c r="B236" s="45" t="s">
        <v>475</v>
      </c>
      <c r="C236" s="38" t="s">
        <v>476</v>
      </c>
      <c r="D236" s="45" t="s">
        <v>21</v>
      </c>
      <c r="E236" s="61">
        <v>8.74</v>
      </c>
      <c r="F236" s="30" t="s">
        <v>22</v>
      </c>
      <c r="G236" s="29">
        <f t="shared" si="23"/>
        <v>8740</v>
      </c>
      <c r="H236" s="27">
        <f>5602.8+8223</f>
        <v>13825.8</v>
      </c>
      <c r="I236" s="30" t="s">
        <v>23</v>
      </c>
      <c r="J236" s="29">
        <f t="shared" si="24"/>
        <v>2074</v>
      </c>
      <c r="K236" s="29">
        <f t="shared" si="25"/>
        <v>10814</v>
      </c>
      <c r="L236" s="29">
        <f t="shared" si="21"/>
        <v>8651</v>
      </c>
      <c r="M236" s="29">
        <f t="shared" si="22"/>
        <v>2163</v>
      </c>
      <c r="N236" s="64"/>
    </row>
    <row r="237" ht="38.25" customHeight="1" spans="1:14">
      <c r="A237" s="27">
        <v>231</v>
      </c>
      <c r="B237" s="45" t="s">
        <v>477</v>
      </c>
      <c r="C237" s="44" t="s">
        <v>478</v>
      </c>
      <c r="D237" s="45" t="s">
        <v>21</v>
      </c>
      <c r="E237" s="29"/>
      <c r="F237" s="30" t="s">
        <v>22</v>
      </c>
      <c r="G237" s="29">
        <f t="shared" si="23"/>
        <v>0</v>
      </c>
      <c r="H237" s="27">
        <v>8408</v>
      </c>
      <c r="I237" s="30" t="s">
        <v>23</v>
      </c>
      <c r="J237" s="29">
        <f t="shared" si="24"/>
        <v>1261</v>
      </c>
      <c r="K237" s="29">
        <f t="shared" si="25"/>
        <v>1261</v>
      </c>
      <c r="L237" s="29">
        <f t="shared" si="21"/>
        <v>1009</v>
      </c>
      <c r="M237" s="29">
        <f t="shared" si="22"/>
        <v>252</v>
      </c>
      <c r="N237" s="55"/>
    </row>
    <row r="238" ht="48.75" customHeight="1" spans="1:14">
      <c r="A238" s="27">
        <v>232</v>
      </c>
      <c r="B238" s="45" t="s">
        <v>479</v>
      </c>
      <c r="C238" s="38" t="s">
        <v>480</v>
      </c>
      <c r="D238" s="45" t="s">
        <v>21</v>
      </c>
      <c r="E238" s="29"/>
      <c r="F238" s="30" t="s">
        <v>22</v>
      </c>
      <c r="G238" s="29">
        <f t="shared" si="23"/>
        <v>0</v>
      </c>
      <c r="H238" s="27">
        <v>22038</v>
      </c>
      <c r="I238" s="30" t="s">
        <v>23</v>
      </c>
      <c r="J238" s="29">
        <f t="shared" si="24"/>
        <v>3306</v>
      </c>
      <c r="K238" s="29">
        <f t="shared" si="25"/>
        <v>3306</v>
      </c>
      <c r="L238" s="29">
        <f t="shared" si="21"/>
        <v>2645</v>
      </c>
      <c r="M238" s="29">
        <f t="shared" si="22"/>
        <v>661</v>
      </c>
      <c r="N238" s="55"/>
    </row>
    <row r="239" ht="38.25" customHeight="1" spans="1:14">
      <c r="A239" s="27">
        <v>233</v>
      </c>
      <c r="B239" s="45" t="s">
        <v>481</v>
      </c>
      <c r="C239" s="31" t="s">
        <v>482</v>
      </c>
      <c r="D239" s="45" t="s">
        <v>21</v>
      </c>
      <c r="E239" s="29"/>
      <c r="F239" s="30" t="s">
        <v>22</v>
      </c>
      <c r="G239" s="29">
        <f t="shared" si="23"/>
        <v>0</v>
      </c>
      <c r="H239" s="27">
        <v>11666</v>
      </c>
      <c r="I239" s="30" t="s">
        <v>23</v>
      </c>
      <c r="J239" s="29">
        <f t="shared" si="24"/>
        <v>1750</v>
      </c>
      <c r="K239" s="29">
        <f t="shared" si="25"/>
        <v>1750</v>
      </c>
      <c r="L239" s="29">
        <f t="shared" si="21"/>
        <v>1400</v>
      </c>
      <c r="M239" s="29">
        <f t="shared" si="22"/>
        <v>350</v>
      </c>
      <c r="N239" s="55"/>
    </row>
    <row r="240" ht="38.25" customHeight="1" spans="1:14">
      <c r="A240" s="27">
        <v>234</v>
      </c>
      <c r="B240" s="45" t="s">
        <v>483</v>
      </c>
      <c r="C240" s="38" t="s">
        <v>484</v>
      </c>
      <c r="D240" s="45" t="s">
        <v>21</v>
      </c>
      <c r="E240" s="29"/>
      <c r="F240" s="30" t="s">
        <v>22</v>
      </c>
      <c r="G240" s="29">
        <f t="shared" si="23"/>
        <v>0</v>
      </c>
      <c r="H240" s="27">
        <v>14684</v>
      </c>
      <c r="I240" s="30" t="s">
        <v>23</v>
      </c>
      <c r="J240" s="29">
        <f t="shared" si="24"/>
        <v>2203</v>
      </c>
      <c r="K240" s="29">
        <f t="shared" si="25"/>
        <v>2203</v>
      </c>
      <c r="L240" s="29">
        <f t="shared" si="21"/>
        <v>1762</v>
      </c>
      <c r="M240" s="29">
        <f t="shared" si="22"/>
        <v>441</v>
      </c>
      <c r="N240" s="55"/>
    </row>
    <row r="241" ht="38.25" customHeight="1" spans="1:14">
      <c r="A241" s="27">
        <v>235</v>
      </c>
      <c r="B241" s="45" t="s">
        <v>485</v>
      </c>
      <c r="C241" s="33" t="s">
        <v>486</v>
      </c>
      <c r="D241" s="45" t="s">
        <v>21</v>
      </c>
      <c r="E241" s="29"/>
      <c r="F241" s="30" t="s">
        <v>22</v>
      </c>
      <c r="G241" s="29">
        <f t="shared" si="23"/>
        <v>0</v>
      </c>
      <c r="H241" s="27">
        <v>24184</v>
      </c>
      <c r="I241" s="30" t="s">
        <v>23</v>
      </c>
      <c r="J241" s="29">
        <f t="shared" si="24"/>
        <v>3628</v>
      </c>
      <c r="K241" s="29">
        <f t="shared" si="25"/>
        <v>3628</v>
      </c>
      <c r="L241" s="29">
        <f t="shared" si="21"/>
        <v>2902</v>
      </c>
      <c r="M241" s="29">
        <f t="shared" si="22"/>
        <v>726</v>
      </c>
      <c r="N241" s="55"/>
    </row>
    <row r="242" ht="38.25" customHeight="1" spans="1:14">
      <c r="A242" s="27">
        <v>236</v>
      </c>
      <c r="B242" s="45" t="s">
        <v>487</v>
      </c>
      <c r="C242" s="47" t="s">
        <v>488</v>
      </c>
      <c r="D242" s="45" t="s">
        <v>21</v>
      </c>
      <c r="E242" s="29"/>
      <c r="F242" s="30" t="s">
        <v>22</v>
      </c>
      <c r="G242" s="29">
        <f t="shared" si="23"/>
        <v>0</v>
      </c>
      <c r="H242" s="27">
        <v>6545</v>
      </c>
      <c r="I242" s="30" t="s">
        <v>23</v>
      </c>
      <c r="J242" s="29">
        <f t="shared" si="24"/>
        <v>982</v>
      </c>
      <c r="K242" s="29">
        <f t="shared" si="25"/>
        <v>982</v>
      </c>
      <c r="L242" s="29">
        <f t="shared" si="21"/>
        <v>786</v>
      </c>
      <c r="M242" s="29">
        <f t="shared" si="22"/>
        <v>196</v>
      </c>
      <c r="N242" s="55"/>
    </row>
    <row r="243" ht="49.5" customHeight="1" spans="1:14">
      <c r="A243" s="27">
        <v>237</v>
      </c>
      <c r="B243" s="45" t="s">
        <v>489</v>
      </c>
      <c r="C243" s="31" t="s">
        <v>490</v>
      </c>
      <c r="D243" s="45" t="s">
        <v>21</v>
      </c>
      <c r="E243" s="29"/>
      <c r="F243" s="30" t="s">
        <v>22</v>
      </c>
      <c r="G243" s="29">
        <f t="shared" si="23"/>
        <v>0</v>
      </c>
      <c r="H243" s="27">
        <v>23585</v>
      </c>
      <c r="I243" s="30" t="s">
        <v>23</v>
      </c>
      <c r="J243" s="29">
        <f t="shared" si="24"/>
        <v>3538</v>
      </c>
      <c r="K243" s="29">
        <f t="shared" si="25"/>
        <v>3538</v>
      </c>
      <c r="L243" s="29">
        <f t="shared" si="21"/>
        <v>2830</v>
      </c>
      <c r="M243" s="29">
        <f t="shared" si="22"/>
        <v>708</v>
      </c>
      <c r="N243" s="55"/>
    </row>
    <row r="244" ht="44.25" customHeight="1" spans="1:14">
      <c r="A244" s="27">
        <v>238</v>
      </c>
      <c r="B244" s="45" t="s">
        <v>491</v>
      </c>
      <c r="C244" s="31" t="s">
        <v>492</v>
      </c>
      <c r="D244" s="45" t="s">
        <v>21</v>
      </c>
      <c r="E244" s="29"/>
      <c r="F244" s="30" t="s">
        <v>22</v>
      </c>
      <c r="G244" s="29">
        <f t="shared" si="23"/>
        <v>0</v>
      </c>
      <c r="H244" s="27">
        <f>11699+9991</f>
        <v>21690</v>
      </c>
      <c r="I244" s="30" t="s">
        <v>23</v>
      </c>
      <c r="J244" s="29">
        <f t="shared" si="24"/>
        <v>3254</v>
      </c>
      <c r="K244" s="29">
        <f t="shared" si="25"/>
        <v>3254</v>
      </c>
      <c r="L244" s="29">
        <f t="shared" si="21"/>
        <v>2603</v>
      </c>
      <c r="M244" s="29">
        <f t="shared" si="22"/>
        <v>651</v>
      </c>
      <c r="N244" s="55"/>
    </row>
    <row r="245" ht="46.5" customHeight="1" spans="1:14">
      <c r="A245" s="27">
        <v>239</v>
      </c>
      <c r="B245" s="45" t="s">
        <v>493</v>
      </c>
      <c r="C245" s="33" t="s">
        <v>494</v>
      </c>
      <c r="D245" s="45" t="s">
        <v>21</v>
      </c>
      <c r="E245" s="29"/>
      <c r="F245" s="30" t="s">
        <v>22</v>
      </c>
      <c r="G245" s="29">
        <f t="shared" si="23"/>
        <v>0</v>
      </c>
      <c r="H245" s="27">
        <v>16210</v>
      </c>
      <c r="I245" s="30" t="s">
        <v>23</v>
      </c>
      <c r="J245" s="29">
        <f t="shared" si="24"/>
        <v>2432</v>
      </c>
      <c r="K245" s="29">
        <f t="shared" si="25"/>
        <v>2432</v>
      </c>
      <c r="L245" s="29">
        <f t="shared" si="21"/>
        <v>1946</v>
      </c>
      <c r="M245" s="29">
        <f t="shared" si="22"/>
        <v>486</v>
      </c>
      <c r="N245" s="55"/>
    </row>
    <row r="246" ht="46.5" customHeight="1" spans="1:14">
      <c r="A246" s="27">
        <v>240</v>
      </c>
      <c r="B246" s="45" t="s">
        <v>495</v>
      </c>
      <c r="C246" s="33" t="s">
        <v>496</v>
      </c>
      <c r="D246" s="45" t="s">
        <v>21</v>
      </c>
      <c r="E246" s="29"/>
      <c r="F246" s="30" t="s">
        <v>22</v>
      </c>
      <c r="G246" s="29">
        <f t="shared" si="23"/>
        <v>0</v>
      </c>
      <c r="H246" s="27">
        <v>13096</v>
      </c>
      <c r="I246" s="30" t="s">
        <v>23</v>
      </c>
      <c r="J246" s="29">
        <f t="shared" si="24"/>
        <v>1964</v>
      </c>
      <c r="K246" s="29">
        <f t="shared" si="25"/>
        <v>1964</v>
      </c>
      <c r="L246" s="29">
        <f t="shared" si="21"/>
        <v>1571</v>
      </c>
      <c r="M246" s="29">
        <f t="shared" si="22"/>
        <v>393</v>
      </c>
      <c r="N246" s="55"/>
    </row>
    <row r="247" ht="39" customHeight="1" spans="1:14">
      <c r="A247" s="27">
        <v>241</v>
      </c>
      <c r="B247" s="45" t="s">
        <v>497</v>
      </c>
      <c r="C247" s="31" t="s">
        <v>498</v>
      </c>
      <c r="D247" s="45" t="s">
        <v>21</v>
      </c>
      <c r="E247" s="29"/>
      <c r="F247" s="30" t="s">
        <v>22</v>
      </c>
      <c r="G247" s="29">
        <f t="shared" si="23"/>
        <v>0</v>
      </c>
      <c r="H247" s="27">
        <v>9537</v>
      </c>
      <c r="I247" s="30" t="s">
        <v>23</v>
      </c>
      <c r="J247" s="29">
        <f t="shared" si="24"/>
        <v>1431</v>
      </c>
      <c r="K247" s="29">
        <f t="shared" si="25"/>
        <v>1431</v>
      </c>
      <c r="L247" s="29">
        <f t="shared" si="21"/>
        <v>1145</v>
      </c>
      <c r="M247" s="29">
        <f t="shared" si="22"/>
        <v>286</v>
      </c>
      <c r="N247" s="55"/>
    </row>
    <row r="248" ht="39" customHeight="1" spans="1:14">
      <c r="A248" s="27">
        <v>242</v>
      </c>
      <c r="B248" s="30" t="s">
        <v>499</v>
      </c>
      <c r="C248" s="31" t="s">
        <v>500</v>
      </c>
      <c r="D248" s="45" t="s">
        <v>21</v>
      </c>
      <c r="E248" s="29"/>
      <c r="F248" s="30" t="s">
        <v>22</v>
      </c>
      <c r="G248" s="29">
        <f t="shared" si="23"/>
        <v>0</v>
      </c>
      <c r="H248" s="27">
        <v>7263</v>
      </c>
      <c r="I248" s="30" t="s">
        <v>23</v>
      </c>
      <c r="J248" s="29">
        <f t="shared" si="24"/>
        <v>1089</v>
      </c>
      <c r="K248" s="29">
        <f t="shared" si="25"/>
        <v>1089</v>
      </c>
      <c r="L248" s="29">
        <f t="shared" si="21"/>
        <v>871</v>
      </c>
      <c r="M248" s="29">
        <f t="shared" si="22"/>
        <v>218</v>
      </c>
      <c r="N248" s="55"/>
    </row>
    <row r="249" ht="39" customHeight="1" spans="1:14">
      <c r="A249" s="27">
        <v>243</v>
      </c>
      <c r="B249" s="41" t="s">
        <v>501</v>
      </c>
      <c r="C249" s="38" t="s">
        <v>502</v>
      </c>
      <c r="D249" s="45" t="s">
        <v>21</v>
      </c>
      <c r="E249" s="29"/>
      <c r="F249" s="30" t="s">
        <v>22</v>
      </c>
      <c r="G249" s="29">
        <f t="shared" si="23"/>
        <v>0</v>
      </c>
      <c r="H249" s="27">
        <v>23501</v>
      </c>
      <c r="I249" s="30" t="s">
        <v>23</v>
      </c>
      <c r="J249" s="29">
        <f t="shared" si="24"/>
        <v>3525</v>
      </c>
      <c r="K249" s="29">
        <f t="shared" si="25"/>
        <v>3525</v>
      </c>
      <c r="L249" s="29">
        <f t="shared" si="21"/>
        <v>2820</v>
      </c>
      <c r="M249" s="29">
        <f t="shared" si="22"/>
        <v>705</v>
      </c>
      <c r="N249" s="55"/>
    </row>
    <row r="250" ht="39" customHeight="1" spans="1:14">
      <c r="A250" s="27">
        <v>244</v>
      </c>
      <c r="B250" s="45" t="s">
        <v>503</v>
      </c>
      <c r="C250" s="31" t="s">
        <v>504</v>
      </c>
      <c r="D250" s="45" t="s">
        <v>21</v>
      </c>
      <c r="E250" s="29"/>
      <c r="F250" s="30" t="s">
        <v>22</v>
      </c>
      <c r="G250" s="29">
        <f t="shared" si="23"/>
        <v>0</v>
      </c>
      <c r="H250" s="27">
        <v>10222</v>
      </c>
      <c r="I250" s="30" t="s">
        <v>23</v>
      </c>
      <c r="J250" s="29">
        <f t="shared" si="24"/>
        <v>1533</v>
      </c>
      <c r="K250" s="29">
        <f t="shared" si="25"/>
        <v>1533</v>
      </c>
      <c r="L250" s="29">
        <f t="shared" si="21"/>
        <v>1226</v>
      </c>
      <c r="M250" s="29">
        <f t="shared" si="22"/>
        <v>307</v>
      </c>
      <c r="N250" s="55"/>
    </row>
    <row r="251" ht="54" customHeight="1" spans="1:14">
      <c r="A251" s="27">
        <v>245</v>
      </c>
      <c r="B251" s="45" t="s">
        <v>505</v>
      </c>
      <c r="C251" s="33" t="s">
        <v>506</v>
      </c>
      <c r="D251" s="45" t="s">
        <v>21</v>
      </c>
      <c r="E251" s="29"/>
      <c r="F251" s="30" t="s">
        <v>22</v>
      </c>
      <c r="G251" s="29">
        <f t="shared" si="23"/>
        <v>0</v>
      </c>
      <c r="H251" s="27">
        <v>24481</v>
      </c>
      <c r="I251" s="30" t="s">
        <v>23</v>
      </c>
      <c r="J251" s="29">
        <f t="shared" si="24"/>
        <v>3672</v>
      </c>
      <c r="K251" s="29">
        <f t="shared" si="25"/>
        <v>3672</v>
      </c>
      <c r="L251" s="29">
        <f t="shared" si="21"/>
        <v>2938</v>
      </c>
      <c r="M251" s="29">
        <f t="shared" si="22"/>
        <v>734</v>
      </c>
      <c r="N251" s="55"/>
    </row>
    <row r="252" ht="39" customHeight="1" spans="1:14">
      <c r="A252" s="27">
        <v>246</v>
      </c>
      <c r="B252" s="45" t="s">
        <v>507</v>
      </c>
      <c r="C252" s="62" t="s">
        <v>508</v>
      </c>
      <c r="D252" s="45" t="s">
        <v>21</v>
      </c>
      <c r="E252" s="29"/>
      <c r="F252" s="30" t="s">
        <v>22</v>
      </c>
      <c r="G252" s="29">
        <f t="shared" si="23"/>
        <v>0</v>
      </c>
      <c r="H252" s="27">
        <v>3542</v>
      </c>
      <c r="I252" s="30" t="s">
        <v>23</v>
      </c>
      <c r="J252" s="29">
        <f t="shared" si="24"/>
        <v>531</v>
      </c>
      <c r="K252" s="29">
        <f t="shared" si="25"/>
        <v>531</v>
      </c>
      <c r="L252" s="29">
        <f t="shared" si="21"/>
        <v>425</v>
      </c>
      <c r="M252" s="29">
        <f t="shared" si="22"/>
        <v>106</v>
      </c>
      <c r="N252" s="55"/>
    </row>
    <row r="253" ht="39" customHeight="1" spans="1:14">
      <c r="A253" s="27">
        <v>247</v>
      </c>
      <c r="B253" s="45" t="s">
        <v>509</v>
      </c>
      <c r="C253" s="38" t="s">
        <v>510</v>
      </c>
      <c r="D253" s="45" t="s">
        <v>21</v>
      </c>
      <c r="E253" s="61">
        <v>5.49</v>
      </c>
      <c r="F253" s="30" t="s">
        <v>22</v>
      </c>
      <c r="G253" s="29">
        <f t="shared" si="23"/>
        <v>5490</v>
      </c>
      <c r="H253" s="27">
        <f>524+5969</f>
        <v>6493</v>
      </c>
      <c r="I253" s="30" t="s">
        <v>23</v>
      </c>
      <c r="J253" s="29">
        <f t="shared" si="24"/>
        <v>974</v>
      </c>
      <c r="K253" s="29">
        <f t="shared" si="25"/>
        <v>6464</v>
      </c>
      <c r="L253" s="29">
        <f t="shared" si="21"/>
        <v>5171</v>
      </c>
      <c r="M253" s="29">
        <f t="shared" si="22"/>
        <v>1293</v>
      </c>
      <c r="N253" s="65"/>
    </row>
    <row r="254" ht="52.5" customHeight="1" spans="1:14">
      <c r="A254" s="27">
        <v>248</v>
      </c>
      <c r="B254" s="45" t="s">
        <v>511</v>
      </c>
      <c r="C254" s="33" t="s">
        <v>512</v>
      </c>
      <c r="D254" s="45" t="s">
        <v>21</v>
      </c>
      <c r="E254" s="29"/>
      <c r="F254" s="30" t="s">
        <v>22</v>
      </c>
      <c r="G254" s="29">
        <f t="shared" si="23"/>
        <v>0</v>
      </c>
      <c r="H254" s="27">
        <v>19299</v>
      </c>
      <c r="I254" s="30" t="s">
        <v>23</v>
      </c>
      <c r="J254" s="29">
        <f t="shared" si="24"/>
        <v>2895</v>
      </c>
      <c r="K254" s="29">
        <f t="shared" si="25"/>
        <v>2895</v>
      </c>
      <c r="L254" s="29">
        <f t="shared" si="21"/>
        <v>2316</v>
      </c>
      <c r="M254" s="29">
        <f t="shared" si="22"/>
        <v>579</v>
      </c>
      <c r="N254" s="55"/>
    </row>
    <row r="255" ht="43.5" customHeight="1" spans="1:14">
      <c r="A255" s="27">
        <v>249</v>
      </c>
      <c r="B255" s="45" t="s">
        <v>513</v>
      </c>
      <c r="C255" s="33" t="s">
        <v>514</v>
      </c>
      <c r="D255" s="45" t="s">
        <v>21</v>
      </c>
      <c r="E255" s="29"/>
      <c r="F255" s="30" t="s">
        <v>22</v>
      </c>
      <c r="G255" s="29">
        <f t="shared" si="23"/>
        <v>0</v>
      </c>
      <c r="H255" s="27">
        <v>8212</v>
      </c>
      <c r="I255" s="30" t="s">
        <v>23</v>
      </c>
      <c r="J255" s="29">
        <f t="shared" si="24"/>
        <v>1232</v>
      </c>
      <c r="K255" s="29">
        <f t="shared" si="25"/>
        <v>1232</v>
      </c>
      <c r="L255" s="29">
        <f t="shared" si="21"/>
        <v>986</v>
      </c>
      <c r="M255" s="29">
        <f t="shared" si="22"/>
        <v>246</v>
      </c>
      <c r="N255" s="55"/>
    </row>
    <row r="256" ht="41.25" customHeight="1" spans="1:14">
      <c r="A256" s="27">
        <v>250</v>
      </c>
      <c r="B256" s="45" t="s">
        <v>515</v>
      </c>
      <c r="C256" s="31" t="s">
        <v>516</v>
      </c>
      <c r="D256" s="45" t="s">
        <v>21</v>
      </c>
      <c r="E256" s="29"/>
      <c r="F256" s="30" t="s">
        <v>22</v>
      </c>
      <c r="G256" s="29">
        <f t="shared" si="23"/>
        <v>0</v>
      </c>
      <c r="H256" s="27">
        <v>13016</v>
      </c>
      <c r="I256" s="30" t="s">
        <v>23</v>
      </c>
      <c r="J256" s="29">
        <f t="shared" si="24"/>
        <v>1952</v>
      </c>
      <c r="K256" s="29">
        <f t="shared" si="25"/>
        <v>1952</v>
      </c>
      <c r="L256" s="29">
        <f t="shared" si="21"/>
        <v>1562</v>
      </c>
      <c r="M256" s="29">
        <f t="shared" si="22"/>
        <v>390</v>
      </c>
      <c r="N256" s="55"/>
    </row>
    <row r="257" ht="40.5" customHeight="1" spans="1:14">
      <c r="A257" s="27">
        <v>251</v>
      </c>
      <c r="B257" s="45" t="s">
        <v>517</v>
      </c>
      <c r="C257" s="33" t="s">
        <v>518</v>
      </c>
      <c r="D257" s="45" t="s">
        <v>21</v>
      </c>
      <c r="E257" s="29"/>
      <c r="F257" s="30" t="s">
        <v>22</v>
      </c>
      <c r="G257" s="29">
        <f t="shared" si="23"/>
        <v>0</v>
      </c>
      <c r="H257" s="27">
        <v>5491</v>
      </c>
      <c r="I257" s="30" t="s">
        <v>23</v>
      </c>
      <c r="J257" s="29">
        <f t="shared" si="24"/>
        <v>824</v>
      </c>
      <c r="K257" s="29">
        <f t="shared" si="25"/>
        <v>824</v>
      </c>
      <c r="L257" s="29">
        <f t="shared" si="21"/>
        <v>659</v>
      </c>
      <c r="M257" s="29">
        <f t="shared" si="22"/>
        <v>165</v>
      </c>
      <c r="N257" s="55"/>
    </row>
    <row r="258" ht="50.25" customHeight="1" spans="1:14">
      <c r="A258" s="27">
        <v>252</v>
      </c>
      <c r="B258" s="45" t="s">
        <v>519</v>
      </c>
      <c r="C258" s="33" t="s">
        <v>520</v>
      </c>
      <c r="D258" s="45" t="s">
        <v>21</v>
      </c>
      <c r="E258" s="29"/>
      <c r="F258" s="30" t="s">
        <v>22</v>
      </c>
      <c r="G258" s="29">
        <f t="shared" si="23"/>
        <v>0</v>
      </c>
      <c r="H258" s="27">
        <v>14765</v>
      </c>
      <c r="I258" s="30" t="s">
        <v>23</v>
      </c>
      <c r="J258" s="29">
        <f t="shared" si="24"/>
        <v>2215</v>
      </c>
      <c r="K258" s="29">
        <f t="shared" si="25"/>
        <v>2215</v>
      </c>
      <c r="L258" s="29">
        <f t="shared" si="21"/>
        <v>1772</v>
      </c>
      <c r="M258" s="29">
        <f t="shared" si="22"/>
        <v>443</v>
      </c>
      <c r="N258" s="55"/>
    </row>
    <row r="259" ht="53.25" customHeight="1" spans="1:14">
      <c r="A259" s="27">
        <v>253</v>
      </c>
      <c r="B259" s="45" t="s">
        <v>519</v>
      </c>
      <c r="C259" s="33" t="s">
        <v>521</v>
      </c>
      <c r="D259" s="45" t="s">
        <v>21</v>
      </c>
      <c r="E259" s="29"/>
      <c r="F259" s="30" t="s">
        <v>22</v>
      </c>
      <c r="G259" s="29">
        <f t="shared" si="23"/>
        <v>0</v>
      </c>
      <c r="H259" s="27">
        <v>11228</v>
      </c>
      <c r="I259" s="30" t="s">
        <v>23</v>
      </c>
      <c r="J259" s="29">
        <f t="shared" si="24"/>
        <v>1684</v>
      </c>
      <c r="K259" s="29">
        <f t="shared" si="25"/>
        <v>1684</v>
      </c>
      <c r="L259" s="29">
        <f t="shared" si="21"/>
        <v>1347</v>
      </c>
      <c r="M259" s="29">
        <f t="shared" si="22"/>
        <v>337</v>
      </c>
      <c r="N259" s="55"/>
    </row>
    <row r="260" ht="40.5" customHeight="1" spans="1:14">
      <c r="A260" s="27">
        <v>254</v>
      </c>
      <c r="B260" s="45" t="s">
        <v>522</v>
      </c>
      <c r="C260" s="33" t="s">
        <v>523</v>
      </c>
      <c r="D260" s="45" t="s">
        <v>21</v>
      </c>
      <c r="E260" s="29"/>
      <c r="F260" s="30" t="s">
        <v>22</v>
      </c>
      <c r="G260" s="29">
        <f t="shared" si="23"/>
        <v>0</v>
      </c>
      <c r="H260" s="27">
        <v>15301</v>
      </c>
      <c r="I260" s="30" t="s">
        <v>23</v>
      </c>
      <c r="J260" s="29">
        <f t="shared" si="24"/>
        <v>2295</v>
      </c>
      <c r="K260" s="29">
        <f t="shared" si="25"/>
        <v>2295</v>
      </c>
      <c r="L260" s="29">
        <f t="shared" si="21"/>
        <v>1836</v>
      </c>
      <c r="M260" s="29">
        <f t="shared" si="22"/>
        <v>459</v>
      </c>
      <c r="N260" s="55"/>
    </row>
    <row r="261" ht="40.5" customHeight="1" spans="1:14">
      <c r="A261" s="27">
        <v>255</v>
      </c>
      <c r="B261" s="45" t="s">
        <v>524</v>
      </c>
      <c r="C261" s="31" t="s">
        <v>525</v>
      </c>
      <c r="D261" s="45" t="s">
        <v>21</v>
      </c>
      <c r="E261" s="29"/>
      <c r="F261" s="30" t="s">
        <v>22</v>
      </c>
      <c r="G261" s="29">
        <f t="shared" si="23"/>
        <v>0</v>
      </c>
      <c r="H261" s="27">
        <v>4572</v>
      </c>
      <c r="I261" s="30" t="s">
        <v>23</v>
      </c>
      <c r="J261" s="29">
        <f t="shared" si="24"/>
        <v>686</v>
      </c>
      <c r="K261" s="29">
        <f t="shared" si="25"/>
        <v>686</v>
      </c>
      <c r="L261" s="29">
        <f t="shared" si="21"/>
        <v>549</v>
      </c>
      <c r="M261" s="29">
        <f t="shared" si="22"/>
        <v>137</v>
      </c>
      <c r="N261" s="55"/>
    </row>
    <row r="262" ht="40.5" customHeight="1" spans="1:14">
      <c r="A262" s="27">
        <v>256</v>
      </c>
      <c r="B262" s="45" t="s">
        <v>526</v>
      </c>
      <c r="C262" s="38" t="s">
        <v>527</v>
      </c>
      <c r="D262" s="45" t="s">
        <v>21</v>
      </c>
      <c r="E262" s="29"/>
      <c r="F262" s="30" t="s">
        <v>22</v>
      </c>
      <c r="G262" s="29">
        <f t="shared" si="23"/>
        <v>0</v>
      </c>
      <c r="H262" s="27">
        <v>15709</v>
      </c>
      <c r="I262" s="30" t="s">
        <v>23</v>
      </c>
      <c r="J262" s="29">
        <f t="shared" si="24"/>
        <v>2356</v>
      </c>
      <c r="K262" s="29">
        <f t="shared" si="25"/>
        <v>2356</v>
      </c>
      <c r="L262" s="29">
        <f t="shared" si="21"/>
        <v>1885</v>
      </c>
      <c r="M262" s="29">
        <f t="shared" si="22"/>
        <v>471</v>
      </c>
      <c r="N262" s="55"/>
    </row>
    <row r="263" ht="40.5" customHeight="1" spans="1:14">
      <c r="A263" s="27">
        <v>257</v>
      </c>
      <c r="B263" s="41" t="s">
        <v>528</v>
      </c>
      <c r="C263" s="33" t="s">
        <v>529</v>
      </c>
      <c r="D263" s="45" t="s">
        <v>21</v>
      </c>
      <c r="E263" s="29"/>
      <c r="F263" s="30" t="s">
        <v>22</v>
      </c>
      <c r="G263" s="29">
        <f t="shared" si="23"/>
        <v>0</v>
      </c>
      <c r="H263" s="27">
        <v>15176</v>
      </c>
      <c r="I263" s="30" t="s">
        <v>23</v>
      </c>
      <c r="J263" s="29">
        <f t="shared" si="24"/>
        <v>2276</v>
      </c>
      <c r="K263" s="29">
        <f t="shared" si="25"/>
        <v>2276</v>
      </c>
      <c r="L263" s="29">
        <f t="shared" ref="L263:L326" si="26">INT(K263*0.8+0.5)</f>
        <v>1821</v>
      </c>
      <c r="M263" s="29">
        <f t="shared" ref="M263:M326" si="27">K263-L263</f>
        <v>455</v>
      </c>
      <c r="N263" s="55"/>
    </row>
    <row r="264" ht="50.25" customHeight="1" spans="1:14">
      <c r="A264" s="27">
        <v>258</v>
      </c>
      <c r="B264" s="45" t="s">
        <v>530</v>
      </c>
      <c r="C264" s="31" t="s">
        <v>531</v>
      </c>
      <c r="D264" s="45" t="s">
        <v>21</v>
      </c>
      <c r="E264" s="29"/>
      <c r="F264" s="30" t="s">
        <v>22</v>
      </c>
      <c r="G264" s="29">
        <f t="shared" ref="G264:G327" si="28">IF(E264*1000&gt;20000,20000,INT(E264*1000+0.5))</f>
        <v>0</v>
      </c>
      <c r="H264" s="27">
        <v>11812</v>
      </c>
      <c r="I264" s="30" t="s">
        <v>23</v>
      </c>
      <c r="J264" s="29">
        <f t="shared" ref="J264:J327" si="29">INT(H264*0.15+0.5)</f>
        <v>1772</v>
      </c>
      <c r="K264" s="29">
        <f t="shared" ref="K264:K327" si="30">G264+J264</f>
        <v>1772</v>
      </c>
      <c r="L264" s="29">
        <f t="shared" si="26"/>
        <v>1418</v>
      </c>
      <c r="M264" s="29">
        <f t="shared" si="27"/>
        <v>354</v>
      </c>
      <c r="N264" s="55"/>
    </row>
    <row r="265" ht="39" customHeight="1" spans="1:14">
      <c r="A265" s="27">
        <v>259</v>
      </c>
      <c r="B265" s="45" t="s">
        <v>532</v>
      </c>
      <c r="C265" s="47" t="s">
        <v>533</v>
      </c>
      <c r="D265" s="45" t="s">
        <v>21</v>
      </c>
      <c r="E265" s="29"/>
      <c r="F265" s="30" t="s">
        <v>22</v>
      </c>
      <c r="G265" s="29">
        <f t="shared" si="28"/>
        <v>0</v>
      </c>
      <c r="H265" s="27">
        <v>16172.2</v>
      </c>
      <c r="I265" s="30" t="s">
        <v>23</v>
      </c>
      <c r="J265" s="29">
        <f t="shared" si="29"/>
        <v>2426</v>
      </c>
      <c r="K265" s="29">
        <f t="shared" si="30"/>
        <v>2426</v>
      </c>
      <c r="L265" s="29">
        <f t="shared" si="26"/>
        <v>1941</v>
      </c>
      <c r="M265" s="29">
        <f t="shared" si="27"/>
        <v>485</v>
      </c>
      <c r="N265" s="55"/>
    </row>
    <row r="266" ht="39" customHeight="1" spans="1:14">
      <c r="A266" s="27">
        <v>260</v>
      </c>
      <c r="B266" s="45" t="s">
        <v>534</v>
      </c>
      <c r="C266" s="47" t="s">
        <v>535</v>
      </c>
      <c r="D266" s="45" t="s">
        <v>21</v>
      </c>
      <c r="E266" s="29"/>
      <c r="F266" s="30" t="s">
        <v>22</v>
      </c>
      <c r="G266" s="29">
        <f t="shared" si="28"/>
        <v>0</v>
      </c>
      <c r="H266" s="27">
        <v>17130.04</v>
      </c>
      <c r="I266" s="30" t="s">
        <v>23</v>
      </c>
      <c r="J266" s="29">
        <f t="shared" si="29"/>
        <v>2570</v>
      </c>
      <c r="K266" s="29">
        <f t="shared" si="30"/>
        <v>2570</v>
      </c>
      <c r="L266" s="29">
        <f t="shared" si="26"/>
        <v>2056</v>
      </c>
      <c r="M266" s="29">
        <f t="shared" si="27"/>
        <v>514</v>
      </c>
      <c r="N266" s="55"/>
    </row>
    <row r="267" ht="39" customHeight="1" spans="1:14">
      <c r="A267" s="27">
        <v>261</v>
      </c>
      <c r="B267" s="45" t="s">
        <v>536</v>
      </c>
      <c r="C267" s="47" t="s">
        <v>537</v>
      </c>
      <c r="D267" s="45" t="s">
        <v>21</v>
      </c>
      <c r="E267" s="29"/>
      <c r="F267" s="30" t="s">
        <v>22</v>
      </c>
      <c r="G267" s="29">
        <f t="shared" si="28"/>
        <v>0</v>
      </c>
      <c r="H267" s="27">
        <v>17948.95</v>
      </c>
      <c r="I267" s="30" t="s">
        <v>23</v>
      </c>
      <c r="J267" s="29">
        <f t="shared" si="29"/>
        <v>2692</v>
      </c>
      <c r="K267" s="29">
        <f t="shared" si="30"/>
        <v>2692</v>
      </c>
      <c r="L267" s="29">
        <f t="shared" si="26"/>
        <v>2154</v>
      </c>
      <c r="M267" s="29">
        <f t="shared" si="27"/>
        <v>538</v>
      </c>
      <c r="N267" s="55"/>
    </row>
    <row r="268" ht="39" customHeight="1" spans="1:14">
      <c r="A268" s="27">
        <v>262</v>
      </c>
      <c r="B268" s="45" t="s">
        <v>538</v>
      </c>
      <c r="C268" s="31" t="s">
        <v>539</v>
      </c>
      <c r="D268" s="45" t="s">
        <v>21</v>
      </c>
      <c r="E268" s="29"/>
      <c r="F268" s="30" t="s">
        <v>22</v>
      </c>
      <c r="G268" s="29">
        <f t="shared" si="28"/>
        <v>0</v>
      </c>
      <c r="H268" s="27">
        <v>21581</v>
      </c>
      <c r="I268" s="30" t="s">
        <v>23</v>
      </c>
      <c r="J268" s="29">
        <f t="shared" si="29"/>
        <v>3237</v>
      </c>
      <c r="K268" s="29">
        <f t="shared" si="30"/>
        <v>3237</v>
      </c>
      <c r="L268" s="29">
        <f t="shared" si="26"/>
        <v>2590</v>
      </c>
      <c r="M268" s="29">
        <f t="shared" si="27"/>
        <v>647</v>
      </c>
      <c r="N268" s="55"/>
    </row>
    <row r="269" ht="39" customHeight="1" spans="1:14">
      <c r="A269" s="27">
        <v>263</v>
      </c>
      <c r="B269" s="45" t="s">
        <v>540</v>
      </c>
      <c r="C269" s="31" t="s">
        <v>541</v>
      </c>
      <c r="D269" s="45" t="s">
        <v>21</v>
      </c>
      <c r="E269" s="29"/>
      <c r="F269" s="30" t="s">
        <v>22</v>
      </c>
      <c r="G269" s="29">
        <f t="shared" si="28"/>
        <v>0</v>
      </c>
      <c r="H269" s="27">
        <v>20940.5</v>
      </c>
      <c r="I269" s="30" t="s">
        <v>23</v>
      </c>
      <c r="J269" s="29">
        <f t="shared" si="29"/>
        <v>3141</v>
      </c>
      <c r="K269" s="29">
        <f t="shared" si="30"/>
        <v>3141</v>
      </c>
      <c r="L269" s="29">
        <f t="shared" si="26"/>
        <v>2513</v>
      </c>
      <c r="M269" s="29">
        <f t="shared" si="27"/>
        <v>628</v>
      </c>
      <c r="N269" s="55"/>
    </row>
    <row r="270" ht="39" customHeight="1" spans="1:14">
      <c r="A270" s="27">
        <v>264</v>
      </c>
      <c r="B270" s="45" t="s">
        <v>542</v>
      </c>
      <c r="C270" s="31" t="s">
        <v>543</v>
      </c>
      <c r="D270" s="45" t="s">
        <v>21</v>
      </c>
      <c r="E270" s="29"/>
      <c r="F270" s="30" t="s">
        <v>22</v>
      </c>
      <c r="G270" s="29">
        <f t="shared" si="28"/>
        <v>0</v>
      </c>
      <c r="H270" s="27">
        <v>2938</v>
      </c>
      <c r="I270" s="30" t="s">
        <v>23</v>
      </c>
      <c r="J270" s="29">
        <f t="shared" si="29"/>
        <v>441</v>
      </c>
      <c r="K270" s="29">
        <f t="shared" si="30"/>
        <v>441</v>
      </c>
      <c r="L270" s="29">
        <f t="shared" si="26"/>
        <v>353</v>
      </c>
      <c r="M270" s="29">
        <f t="shared" si="27"/>
        <v>88</v>
      </c>
      <c r="N270" s="55"/>
    </row>
    <row r="271" ht="39" customHeight="1" spans="1:14">
      <c r="A271" s="27">
        <v>265</v>
      </c>
      <c r="B271" s="45" t="s">
        <v>544</v>
      </c>
      <c r="C271" s="31" t="s">
        <v>545</v>
      </c>
      <c r="D271" s="45" t="s">
        <v>21</v>
      </c>
      <c r="E271" s="29"/>
      <c r="F271" s="30" t="s">
        <v>22</v>
      </c>
      <c r="G271" s="29">
        <f t="shared" si="28"/>
        <v>0</v>
      </c>
      <c r="H271" s="27">
        <v>6008</v>
      </c>
      <c r="I271" s="30" t="s">
        <v>23</v>
      </c>
      <c r="J271" s="29">
        <f t="shared" si="29"/>
        <v>901</v>
      </c>
      <c r="K271" s="29">
        <f t="shared" si="30"/>
        <v>901</v>
      </c>
      <c r="L271" s="29">
        <f t="shared" si="26"/>
        <v>721</v>
      </c>
      <c r="M271" s="29">
        <f t="shared" si="27"/>
        <v>180</v>
      </c>
      <c r="N271" s="55"/>
    </row>
    <row r="272" ht="39" customHeight="1" spans="1:14">
      <c r="A272" s="27">
        <v>266</v>
      </c>
      <c r="B272" s="45" t="s">
        <v>546</v>
      </c>
      <c r="C272" s="43" t="s">
        <v>547</v>
      </c>
      <c r="D272" s="45" t="s">
        <v>21</v>
      </c>
      <c r="E272" s="29"/>
      <c r="F272" s="30" t="s">
        <v>22</v>
      </c>
      <c r="G272" s="29">
        <f t="shared" si="28"/>
        <v>0</v>
      </c>
      <c r="H272" s="27">
        <v>12135</v>
      </c>
      <c r="I272" s="30" t="s">
        <v>23</v>
      </c>
      <c r="J272" s="29">
        <f t="shared" si="29"/>
        <v>1820</v>
      </c>
      <c r="K272" s="29">
        <f t="shared" si="30"/>
        <v>1820</v>
      </c>
      <c r="L272" s="29">
        <f t="shared" si="26"/>
        <v>1456</v>
      </c>
      <c r="M272" s="29">
        <f t="shared" si="27"/>
        <v>364</v>
      </c>
      <c r="N272" s="55"/>
    </row>
    <row r="273" ht="39" customHeight="1" spans="1:14">
      <c r="A273" s="27">
        <v>267</v>
      </c>
      <c r="B273" s="45" t="s">
        <v>548</v>
      </c>
      <c r="C273" s="31" t="s">
        <v>549</v>
      </c>
      <c r="D273" s="45" t="s">
        <v>21</v>
      </c>
      <c r="E273" s="29"/>
      <c r="F273" s="30" t="s">
        <v>22</v>
      </c>
      <c r="G273" s="29">
        <f t="shared" si="28"/>
        <v>0</v>
      </c>
      <c r="H273" s="27">
        <v>12547</v>
      </c>
      <c r="I273" s="30" t="s">
        <v>23</v>
      </c>
      <c r="J273" s="29">
        <f t="shared" si="29"/>
        <v>1882</v>
      </c>
      <c r="K273" s="29">
        <f t="shared" si="30"/>
        <v>1882</v>
      </c>
      <c r="L273" s="29">
        <f t="shared" si="26"/>
        <v>1506</v>
      </c>
      <c r="M273" s="29">
        <f t="shared" si="27"/>
        <v>376</v>
      </c>
      <c r="N273" s="55"/>
    </row>
    <row r="274" ht="42.75" customHeight="1" spans="1:14">
      <c r="A274" s="27">
        <v>268</v>
      </c>
      <c r="B274" s="41" t="s">
        <v>550</v>
      </c>
      <c r="C274" s="31" t="s">
        <v>551</v>
      </c>
      <c r="D274" s="45" t="s">
        <v>21</v>
      </c>
      <c r="E274" s="29"/>
      <c r="F274" s="30" t="s">
        <v>22</v>
      </c>
      <c r="G274" s="29">
        <f t="shared" si="28"/>
        <v>0</v>
      </c>
      <c r="H274" s="27">
        <v>11730</v>
      </c>
      <c r="I274" s="30" t="s">
        <v>23</v>
      </c>
      <c r="J274" s="29">
        <f t="shared" si="29"/>
        <v>1760</v>
      </c>
      <c r="K274" s="29">
        <f t="shared" si="30"/>
        <v>1760</v>
      </c>
      <c r="L274" s="29">
        <f t="shared" si="26"/>
        <v>1408</v>
      </c>
      <c r="M274" s="29">
        <f t="shared" si="27"/>
        <v>352</v>
      </c>
      <c r="N274" s="55"/>
    </row>
    <row r="275" ht="51" customHeight="1" spans="1:14">
      <c r="A275" s="27">
        <v>269</v>
      </c>
      <c r="B275" s="41" t="s">
        <v>552</v>
      </c>
      <c r="C275" s="31" t="s">
        <v>553</v>
      </c>
      <c r="D275" s="45" t="s">
        <v>21</v>
      </c>
      <c r="E275" s="29"/>
      <c r="F275" s="30" t="s">
        <v>22</v>
      </c>
      <c r="G275" s="29">
        <f t="shared" si="28"/>
        <v>0</v>
      </c>
      <c r="H275" s="27">
        <v>15429</v>
      </c>
      <c r="I275" s="30" t="s">
        <v>23</v>
      </c>
      <c r="J275" s="29">
        <f t="shared" si="29"/>
        <v>2314</v>
      </c>
      <c r="K275" s="29">
        <f t="shared" si="30"/>
        <v>2314</v>
      </c>
      <c r="L275" s="29">
        <f t="shared" si="26"/>
        <v>1851</v>
      </c>
      <c r="M275" s="29">
        <f t="shared" si="27"/>
        <v>463</v>
      </c>
      <c r="N275" s="55"/>
    </row>
    <row r="276" ht="41.25" customHeight="1" spans="1:14">
      <c r="A276" s="27">
        <v>270</v>
      </c>
      <c r="B276" s="41" t="s">
        <v>554</v>
      </c>
      <c r="C276" s="31" t="s">
        <v>555</v>
      </c>
      <c r="D276" s="41" t="s">
        <v>21</v>
      </c>
      <c r="E276" s="29"/>
      <c r="F276" s="30" t="s">
        <v>22</v>
      </c>
      <c r="G276" s="29">
        <f t="shared" si="28"/>
        <v>0</v>
      </c>
      <c r="H276" s="27">
        <v>7275</v>
      </c>
      <c r="I276" s="30" t="s">
        <v>23</v>
      </c>
      <c r="J276" s="29">
        <f t="shared" si="29"/>
        <v>1091</v>
      </c>
      <c r="K276" s="29">
        <f t="shared" si="30"/>
        <v>1091</v>
      </c>
      <c r="L276" s="29">
        <f t="shared" si="26"/>
        <v>873</v>
      </c>
      <c r="M276" s="29">
        <f t="shared" si="27"/>
        <v>218</v>
      </c>
      <c r="N276" s="55"/>
    </row>
    <row r="277" ht="41.25" customHeight="1" spans="1:14">
      <c r="A277" s="27">
        <v>271</v>
      </c>
      <c r="B277" s="41" t="s">
        <v>554</v>
      </c>
      <c r="C277" s="31" t="s">
        <v>555</v>
      </c>
      <c r="D277" s="41" t="s">
        <v>21</v>
      </c>
      <c r="E277" s="29"/>
      <c r="F277" s="30" t="s">
        <v>22</v>
      </c>
      <c r="G277" s="29">
        <f t="shared" si="28"/>
        <v>0</v>
      </c>
      <c r="H277" s="27">
        <v>7126</v>
      </c>
      <c r="I277" s="30" t="s">
        <v>23</v>
      </c>
      <c r="J277" s="29">
        <f t="shared" si="29"/>
        <v>1069</v>
      </c>
      <c r="K277" s="29">
        <f t="shared" si="30"/>
        <v>1069</v>
      </c>
      <c r="L277" s="29">
        <f t="shared" si="26"/>
        <v>855</v>
      </c>
      <c r="M277" s="29">
        <f t="shared" si="27"/>
        <v>214</v>
      </c>
      <c r="N277" s="55"/>
    </row>
    <row r="278" ht="41.25" customHeight="1" spans="1:14">
      <c r="A278" s="27">
        <v>272</v>
      </c>
      <c r="B278" s="41" t="s">
        <v>556</v>
      </c>
      <c r="C278" s="33" t="s">
        <v>557</v>
      </c>
      <c r="D278" s="41" t="s">
        <v>21</v>
      </c>
      <c r="E278" s="29"/>
      <c r="F278" s="30" t="s">
        <v>22</v>
      </c>
      <c r="G278" s="29">
        <f t="shared" si="28"/>
        <v>0</v>
      </c>
      <c r="H278" s="27">
        <v>12732</v>
      </c>
      <c r="I278" s="30" t="s">
        <v>23</v>
      </c>
      <c r="J278" s="29">
        <f t="shared" si="29"/>
        <v>1910</v>
      </c>
      <c r="K278" s="29">
        <f t="shared" si="30"/>
        <v>1910</v>
      </c>
      <c r="L278" s="29">
        <f t="shared" si="26"/>
        <v>1528</v>
      </c>
      <c r="M278" s="29">
        <f t="shared" si="27"/>
        <v>382</v>
      </c>
      <c r="N278" s="55"/>
    </row>
    <row r="279" ht="46.5" customHeight="1" spans="1:14">
      <c r="A279" s="27">
        <v>273</v>
      </c>
      <c r="B279" s="41" t="s">
        <v>558</v>
      </c>
      <c r="C279" s="31" t="s">
        <v>559</v>
      </c>
      <c r="D279" s="41" t="s">
        <v>21</v>
      </c>
      <c r="E279" s="29"/>
      <c r="F279" s="30" t="s">
        <v>22</v>
      </c>
      <c r="G279" s="29">
        <f t="shared" si="28"/>
        <v>0</v>
      </c>
      <c r="H279" s="27">
        <v>12092</v>
      </c>
      <c r="I279" s="30" t="s">
        <v>23</v>
      </c>
      <c r="J279" s="29">
        <f t="shared" si="29"/>
        <v>1814</v>
      </c>
      <c r="K279" s="29">
        <f t="shared" si="30"/>
        <v>1814</v>
      </c>
      <c r="L279" s="29">
        <f t="shared" si="26"/>
        <v>1451</v>
      </c>
      <c r="M279" s="29">
        <f t="shared" si="27"/>
        <v>363</v>
      </c>
      <c r="N279" s="55"/>
    </row>
    <row r="280" ht="46.5" customHeight="1" spans="1:14">
      <c r="A280" s="27">
        <v>274</v>
      </c>
      <c r="B280" s="41" t="s">
        <v>560</v>
      </c>
      <c r="C280" s="31" t="s">
        <v>561</v>
      </c>
      <c r="D280" s="41" t="s">
        <v>21</v>
      </c>
      <c r="E280" s="29"/>
      <c r="F280" s="30" t="s">
        <v>22</v>
      </c>
      <c r="G280" s="29">
        <f t="shared" si="28"/>
        <v>0</v>
      </c>
      <c r="H280" s="27">
        <v>29729</v>
      </c>
      <c r="I280" s="30" t="s">
        <v>23</v>
      </c>
      <c r="J280" s="29">
        <f t="shared" si="29"/>
        <v>4459</v>
      </c>
      <c r="K280" s="29">
        <f t="shared" si="30"/>
        <v>4459</v>
      </c>
      <c r="L280" s="29">
        <f t="shared" si="26"/>
        <v>3567</v>
      </c>
      <c r="M280" s="29">
        <f t="shared" si="27"/>
        <v>892</v>
      </c>
      <c r="N280" s="55"/>
    </row>
    <row r="281" ht="40.5" customHeight="1" spans="1:14">
      <c r="A281" s="27">
        <v>275</v>
      </c>
      <c r="B281" s="41" t="s">
        <v>562</v>
      </c>
      <c r="C281" s="31" t="s">
        <v>563</v>
      </c>
      <c r="D281" s="41" t="s">
        <v>21</v>
      </c>
      <c r="E281" s="29"/>
      <c r="F281" s="30" t="s">
        <v>22</v>
      </c>
      <c r="G281" s="29">
        <f t="shared" si="28"/>
        <v>0</v>
      </c>
      <c r="H281" s="27">
        <v>7040</v>
      </c>
      <c r="I281" s="30" t="s">
        <v>23</v>
      </c>
      <c r="J281" s="29">
        <f t="shared" si="29"/>
        <v>1056</v>
      </c>
      <c r="K281" s="29">
        <f t="shared" si="30"/>
        <v>1056</v>
      </c>
      <c r="L281" s="29">
        <f t="shared" si="26"/>
        <v>845</v>
      </c>
      <c r="M281" s="29">
        <f t="shared" si="27"/>
        <v>211</v>
      </c>
      <c r="N281" s="55"/>
    </row>
    <row r="282" ht="49.5" customHeight="1" spans="1:14">
      <c r="A282" s="27">
        <v>276</v>
      </c>
      <c r="B282" s="27" t="s">
        <v>564</v>
      </c>
      <c r="C282" s="31" t="s">
        <v>565</v>
      </c>
      <c r="D282" s="41" t="s">
        <v>21</v>
      </c>
      <c r="E282" s="29"/>
      <c r="F282" s="30" t="s">
        <v>22</v>
      </c>
      <c r="G282" s="29">
        <f t="shared" si="28"/>
        <v>0</v>
      </c>
      <c r="H282" s="27">
        <v>13751</v>
      </c>
      <c r="I282" s="30" t="s">
        <v>23</v>
      </c>
      <c r="J282" s="29">
        <f t="shared" si="29"/>
        <v>2063</v>
      </c>
      <c r="K282" s="29">
        <f t="shared" si="30"/>
        <v>2063</v>
      </c>
      <c r="L282" s="29">
        <f t="shared" si="26"/>
        <v>1650</v>
      </c>
      <c r="M282" s="29">
        <f t="shared" si="27"/>
        <v>413</v>
      </c>
      <c r="N282" s="55"/>
    </row>
    <row r="283" ht="39" customHeight="1" spans="1:14">
      <c r="A283" s="27">
        <v>277</v>
      </c>
      <c r="B283" s="41" t="s">
        <v>566</v>
      </c>
      <c r="C283" s="33" t="s">
        <v>567</v>
      </c>
      <c r="D283" s="41" t="s">
        <v>21</v>
      </c>
      <c r="E283" s="29"/>
      <c r="F283" s="30" t="s">
        <v>22</v>
      </c>
      <c r="G283" s="29">
        <f t="shared" si="28"/>
        <v>0</v>
      </c>
      <c r="H283" s="27">
        <v>5297</v>
      </c>
      <c r="I283" s="30" t="s">
        <v>23</v>
      </c>
      <c r="J283" s="29">
        <f t="shared" si="29"/>
        <v>795</v>
      </c>
      <c r="K283" s="29">
        <f t="shared" si="30"/>
        <v>795</v>
      </c>
      <c r="L283" s="29">
        <f t="shared" si="26"/>
        <v>636</v>
      </c>
      <c r="M283" s="29">
        <f t="shared" si="27"/>
        <v>159</v>
      </c>
      <c r="N283" s="55"/>
    </row>
    <row r="284" ht="39" customHeight="1" spans="1:14">
      <c r="A284" s="27">
        <v>278</v>
      </c>
      <c r="B284" s="27" t="s">
        <v>568</v>
      </c>
      <c r="C284" s="33" t="s">
        <v>569</v>
      </c>
      <c r="D284" s="41" t="s">
        <v>21</v>
      </c>
      <c r="E284" s="29"/>
      <c r="F284" s="30" t="s">
        <v>22</v>
      </c>
      <c r="G284" s="29">
        <f t="shared" si="28"/>
        <v>0</v>
      </c>
      <c r="H284" s="27">
        <v>13229</v>
      </c>
      <c r="I284" s="30" t="s">
        <v>23</v>
      </c>
      <c r="J284" s="29">
        <f t="shared" si="29"/>
        <v>1984</v>
      </c>
      <c r="K284" s="29">
        <f t="shared" si="30"/>
        <v>1984</v>
      </c>
      <c r="L284" s="29">
        <f t="shared" si="26"/>
        <v>1587</v>
      </c>
      <c r="M284" s="29">
        <f t="shared" si="27"/>
        <v>397</v>
      </c>
      <c r="N284" s="55"/>
    </row>
    <row r="285" ht="57.75" customHeight="1" spans="1:14">
      <c r="A285" s="27">
        <v>279</v>
      </c>
      <c r="B285" s="41" t="s">
        <v>570</v>
      </c>
      <c r="C285" s="31" t="s">
        <v>571</v>
      </c>
      <c r="D285" s="41" t="s">
        <v>21</v>
      </c>
      <c r="E285" s="29"/>
      <c r="F285" s="30" t="s">
        <v>22</v>
      </c>
      <c r="G285" s="29">
        <f t="shared" si="28"/>
        <v>0</v>
      </c>
      <c r="H285" s="27">
        <v>15305</v>
      </c>
      <c r="I285" s="30" t="s">
        <v>23</v>
      </c>
      <c r="J285" s="29">
        <f t="shared" si="29"/>
        <v>2296</v>
      </c>
      <c r="K285" s="29">
        <f t="shared" si="30"/>
        <v>2296</v>
      </c>
      <c r="L285" s="29">
        <f t="shared" si="26"/>
        <v>1837</v>
      </c>
      <c r="M285" s="29">
        <f t="shared" si="27"/>
        <v>459</v>
      </c>
      <c r="N285" s="55"/>
    </row>
    <row r="286" ht="51" customHeight="1" spans="1:14">
      <c r="A286" s="27">
        <v>280</v>
      </c>
      <c r="B286" s="27" t="s">
        <v>572</v>
      </c>
      <c r="C286" s="33" t="s">
        <v>573</v>
      </c>
      <c r="D286" s="41" t="s">
        <v>21</v>
      </c>
      <c r="E286" s="29"/>
      <c r="F286" s="30" t="s">
        <v>22</v>
      </c>
      <c r="G286" s="29">
        <f t="shared" si="28"/>
        <v>0</v>
      </c>
      <c r="H286" s="27">
        <v>13795</v>
      </c>
      <c r="I286" s="30" t="s">
        <v>23</v>
      </c>
      <c r="J286" s="29">
        <f t="shared" si="29"/>
        <v>2069</v>
      </c>
      <c r="K286" s="29">
        <f t="shared" si="30"/>
        <v>2069</v>
      </c>
      <c r="L286" s="29">
        <f t="shared" si="26"/>
        <v>1655</v>
      </c>
      <c r="M286" s="29">
        <f t="shared" si="27"/>
        <v>414</v>
      </c>
      <c r="N286" s="55"/>
    </row>
    <row r="287" ht="54" customHeight="1" spans="1:14">
      <c r="A287" s="27">
        <v>281</v>
      </c>
      <c r="B287" s="41" t="s">
        <v>574</v>
      </c>
      <c r="C287" s="33" t="s">
        <v>575</v>
      </c>
      <c r="D287" s="41" t="s">
        <v>21</v>
      </c>
      <c r="E287" s="29"/>
      <c r="F287" s="30" t="s">
        <v>22</v>
      </c>
      <c r="G287" s="29">
        <f t="shared" si="28"/>
        <v>0</v>
      </c>
      <c r="H287" s="27">
        <v>13757</v>
      </c>
      <c r="I287" s="30" t="s">
        <v>23</v>
      </c>
      <c r="J287" s="29">
        <f t="shared" si="29"/>
        <v>2064</v>
      </c>
      <c r="K287" s="29">
        <f t="shared" si="30"/>
        <v>2064</v>
      </c>
      <c r="L287" s="29">
        <f t="shared" si="26"/>
        <v>1651</v>
      </c>
      <c r="M287" s="29">
        <f t="shared" si="27"/>
        <v>413</v>
      </c>
      <c r="N287" s="55"/>
    </row>
    <row r="288" ht="40.5" customHeight="1" spans="1:14">
      <c r="A288" s="27">
        <v>282</v>
      </c>
      <c r="B288" s="41" t="s">
        <v>576</v>
      </c>
      <c r="C288" s="33" t="s">
        <v>577</v>
      </c>
      <c r="D288" s="41" t="s">
        <v>21</v>
      </c>
      <c r="E288" s="29"/>
      <c r="F288" s="30" t="s">
        <v>22</v>
      </c>
      <c r="G288" s="29">
        <f t="shared" si="28"/>
        <v>0</v>
      </c>
      <c r="H288" s="27">
        <v>14258</v>
      </c>
      <c r="I288" s="30" t="s">
        <v>23</v>
      </c>
      <c r="J288" s="29">
        <f t="shared" si="29"/>
        <v>2139</v>
      </c>
      <c r="K288" s="29">
        <f t="shared" si="30"/>
        <v>2139</v>
      </c>
      <c r="L288" s="29">
        <f t="shared" si="26"/>
        <v>1711</v>
      </c>
      <c r="M288" s="29">
        <f t="shared" si="27"/>
        <v>428</v>
      </c>
      <c r="N288" s="55"/>
    </row>
    <row r="289" ht="40.5" customHeight="1" spans="1:14">
      <c r="A289" s="27">
        <v>283</v>
      </c>
      <c r="B289" s="41" t="s">
        <v>578</v>
      </c>
      <c r="C289" s="33" t="s">
        <v>579</v>
      </c>
      <c r="D289" s="41" t="s">
        <v>21</v>
      </c>
      <c r="E289" s="29"/>
      <c r="F289" s="30" t="s">
        <v>22</v>
      </c>
      <c r="G289" s="29">
        <f t="shared" si="28"/>
        <v>0</v>
      </c>
      <c r="H289" s="27">
        <v>15097</v>
      </c>
      <c r="I289" s="30" t="s">
        <v>23</v>
      </c>
      <c r="J289" s="29">
        <f t="shared" si="29"/>
        <v>2265</v>
      </c>
      <c r="K289" s="29">
        <f t="shared" si="30"/>
        <v>2265</v>
      </c>
      <c r="L289" s="29">
        <f t="shared" si="26"/>
        <v>1812</v>
      </c>
      <c r="M289" s="29">
        <f t="shared" si="27"/>
        <v>453</v>
      </c>
      <c r="N289" s="55"/>
    </row>
    <row r="290" ht="40.5" customHeight="1" spans="1:14">
      <c r="A290" s="27">
        <v>284</v>
      </c>
      <c r="B290" s="30" t="s">
        <v>580</v>
      </c>
      <c r="C290" s="33" t="s">
        <v>581</v>
      </c>
      <c r="D290" s="41" t="s">
        <v>21</v>
      </c>
      <c r="E290" s="29"/>
      <c r="F290" s="30" t="s">
        <v>22</v>
      </c>
      <c r="G290" s="29">
        <f t="shared" si="28"/>
        <v>0</v>
      </c>
      <c r="H290" s="27">
        <v>23907</v>
      </c>
      <c r="I290" s="30" t="s">
        <v>23</v>
      </c>
      <c r="J290" s="29">
        <f t="shared" si="29"/>
        <v>3586</v>
      </c>
      <c r="K290" s="29">
        <f t="shared" si="30"/>
        <v>3586</v>
      </c>
      <c r="L290" s="29">
        <f t="shared" si="26"/>
        <v>2869</v>
      </c>
      <c r="M290" s="29">
        <f t="shared" si="27"/>
        <v>717</v>
      </c>
      <c r="N290" s="55"/>
    </row>
    <row r="291" ht="45.75" customHeight="1" spans="1:14">
      <c r="A291" s="27">
        <v>285</v>
      </c>
      <c r="B291" s="41" t="s">
        <v>582</v>
      </c>
      <c r="C291" s="31" t="s">
        <v>583</v>
      </c>
      <c r="D291" s="41" t="s">
        <v>21</v>
      </c>
      <c r="E291" s="29"/>
      <c r="F291" s="30" t="s">
        <v>22</v>
      </c>
      <c r="G291" s="29">
        <f t="shared" si="28"/>
        <v>0</v>
      </c>
      <c r="H291" s="27">
        <v>18794</v>
      </c>
      <c r="I291" s="30" t="s">
        <v>23</v>
      </c>
      <c r="J291" s="29">
        <f t="shared" si="29"/>
        <v>2819</v>
      </c>
      <c r="K291" s="29">
        <f t="shared" si="30"/>
        <v>2819</v>
      </c>
      <c r="L291" s="29">
        <f t="shared" si="26"/>
        <v>2255</v>
      </c>
      <c r="M291" s="29">
        <f t="shared" si="27"/>
        <v>564</v>
      </c>
      <c r="N291" s="55"/>
    </row>
    <row r="292" ht="38.25" customHeight="1" spans="1:14">
      <c r="A292" s="27">
        <v>286</v>
      </c>
      <c r="B292" s="41" t="s">
        <v>584</v>
      </c>
      <c r="C292" s="31" t="s">
        <v>585</v>
      </c>
      <c r="D292" s="41" t="s">
        <v>21</v>
      </c>
      <c r="E292" s="29"/>
      <c r="F292" s="30" t="s">
        <v>22</v>
      </c>
      <c r="G292" s="29">
        <f t="shared" si="28"/>
        <v>0</v>
      </c>
      <c r="H292" s="27">
        <v>19801</v>
      </c>
      <c r="I292" s="30" t="s">
        <v>23</v>
      </c>
      <c r="J292" s="29">
        <f t="shared" si="29"/>
        <v>2970</v>
      </c>
      <c r="K292" s="29">
        <f t="shared" si="30"/>
        <v>2970</v>
      </c>
      <c r="L292" s="29">
        <f t="shared" si="26"/>
        <v>2376</v>
      </c>
      <c r="M292" s="29">
        <f t="shared" si="27"/>
        <v>594</v>
      </c>
      <c r="N292" s="55"/>
    </row>
    <row r="293" ht="38.25" customHeight="1" spans="1:14">
      <c r="A293" s="27">
        <v>287</v>
      </c>
      <c r="B293" s="41" t="s">
        <v>586</v>
      </c>
      <c r="C293" s="38" t="s">
        <v>587</v>
      </c>
      <c r="D293" s="41" t="s">
        <v>21</v>
      </c>
      <c r="E293" s="29"/>
      <c r="F293" s="30" t="s">
        <v>22</v>
      </c>
      <c r="G293" s="29">
        <f t="shared" si="28"/>
        <v>0</v>
      </c>
      <c r="H293" s="27">
        <v>22161</v>
      </c>
      <c r="I293" s="30" t="s">
        <v>23</v>
      </c>
      <c r="J293" s="29">
        <f t="shared" si="29"/>
        <v>3324</v>
      </c>
      <c r="K293" s="29">
        <f t="shared" si="30"/>
        <v>3324</v>
      </c>
      <c r="L293" s="29">
        <f t="shared" si="26"/>
        <v>2659</v>
      </c>
      <c r="M293" s="29">
        <f t="shared" si="27"/>
        <v>665</v>
      </c>
      <c r="N293" s="55"/>
    </row>
    <row r="294" ht="38.25" customHeight="1" spans="1:14">
      <c r="A294" s="27">
        <v>288</v>
      </c>
      <c r="B294" s="41" t="s">
        <v>588</v>
      </c>
      <c r="C294" s="38" t="s">
        <v>589</v>
      </c>
      <c r="D294" s="41" t="s">
        <v>21</v>
      </c>
      <c r="E294" s="29"/>
      <c r="F294" s="30" t="s">
        <v>22</v>
      </c>
      <c r="G294" s="29">
        <f t="shared" si="28"/>
        <v>0</v>
      </c>
      <c r="H294" s="27">
        <v>17552</v>
      </c>
      <c r="I294" s="30" t="s">
        <v>23</v>
      </c>
      <c r="J294" s="29">
        <f t="shared" si="29"/>
        <v>2633</v>
      </c>
      <c r="K294" s="29">
        <f t="shared" si="30"/>
        <v>2633</v>
      </c>
      <c r="L294" s="29">
        <f t="shared" si="26"/>
        <v>2106</v>
      </c>
      <c r="M294" s="29">
        <f t="shared" si="27"/>
        <v>527</v>
      </c>
      <c r="N294" s="55"/>
    </row>
    <row r="295" ht="38.25" customHeight="1" spans="1:14">
      <c r="A295" s="27">
        <v>289</v>
      </c>
      <c r="B295" s="41" t="s">
        <v>590</v>
      </c>
      <c r="C295" s="33" t="s">
        <v>591</v>
      </c>
      <c r="D295" s="41" t="s">
        <v>21</v>
      </c>
      <c r="E295" s="29"/>
      <c r="F295" s="30" t="s">
        <v>22</v>
      </c>
      <c r="G295" s="29">
        <f t="shared" si="28"/>
        <v>0</v>
      </c>
      <c r="H295" s="27">
        <v>5576</v>
      </c>
      <c r="I295" s="30" t="s">
        <v>23</v>
      </c>
      <c r="J295" s="29">
        <f t="shared" si="29"/>
        <v>836</v>
      </c>
      <c r="K295" s="29">
        <f t="shared" si="30"/>
        <v>836</v>
      </c>
      <c r="L295" s="29">
        <f t="shared" si="26"/>
        <v>669</v>
      </c>
      <c r="M295" s="29">
        <f t="shared" si="27"/>
        <v>167</v>
      </c>
      <c r="N295" s="55"/>
    </row>
    <row r="296" ht="38.25" customHeight="1" spans="1:14">
      <c r="A296" s="27">
        <v>290</v>
      </c>
      <c r="B296" s="41" t="s">
        <v>592</v>
      </c>
      <c r="C296" s="33" t="s">
        <v>593</v>
      </c>
      <c r="D296" s="41" t="s">
        <v>21</v>
      </c>
      <c r="E296" s="29"/>
      <c r="F296" s="30" t="s">
        <v>22</v>
      </c>
      <c r="G296" s="29">
        <f t="shared" si="28"/>
        <v>0</v>
      </c>
      <c r="H296" s="27">
        <v>15693</v>
      </c>
      <c r="I296" s="30" t="s">
        <v>23</v>
      </c>
      <c r="J296" s="29">
        <f t="shared" si="29"/>
        <v>2354</v>
      </c>
      <c r="K296" s="29">
        <f t="shared" si="30"/>
        <v>2354</v>
      </c>
      <c r="L296" s="29">
        <f t="shared" si="26"/>
        <v>1883</v>
      </c>
      <c r="M296" s="29">
        <f t="shared" si="27"/>
        <v>471</v>
      </c>
      <c r="N296" s="55"/>
    </row>
    <row r="297" ht="38.25" customHeight="1" spans="1:14">
      <c r="A297" s="27">
        <v>291</v>
      </c>
      <c r="B297" s="41" t="s">
        <v>594</v>
      </c>
      <c r="C297" s="31" t="s">
        <v>595</v>
      </c>
      <c r="D297" s="41" t="s">
        <v>21</v>
      </c>
      <c r="E297" s="29"/>
      <c r="F297" s="30" t="s">
        <v>22</v>
      </c>
      <c r="G297" s="29">
        <f t="shared" si="28"/>
        <v>0</v>
      </c>
      <c r="H297" s="27">
        <v>11032</v>
      </c>
      <c r="I297" s="30" t="s">
        <v>23</v>
      </c>
      <c r="J297" s="29">
        <f t="shared" si="29"/>
        <v>1655</v>
      </c>
      <c r="K297" s="29">
        <f t="shared" si="30"/>
        <v>1655</v>
      </c>
      <c r="L297" s="29">
        <f t="shared" si="26"/>
        <v>1324</v>
      </c>
      <c r="M297" s="29">
        <f t="shared" si="27"/>
        <v>331</v>
      </c>
      <c r="N297" s="55"/>
    </row>
    <row r="298" ht="38.25" customHeight="1" spans="1:14">
      <c r="A298" s="27">
        <v>292</v>
      </c>
      <c r="B298" s="41" t="s">
        <v>596</v>
      </c>
      <c r="C298" s="38" t="s">
        <v>597</v>
      </c>
      <c r="D298" s="41" t="s">
        <v>21</v>
      </c>
      <c r="E298" s="29"/>
      <c r="F298" s="30" t="s">
        <v>22</v>
      </c>
      <c r="G298" s="29">
        <f t="shared" si="28"/>
        <v>0</v>
      </c>
      <c r="H298" s="27">
        <v>7504</v>
      </c>
      <c r="I298" s="30" t="s">
        <v>23</v>
      </c>
      <c r="J298" s="29">
        <f t="shared" si="29"/>
        <v>1126</v>
      </c>
      <c r="K298" s="29">
        <f t="shared" si="30"/>
        <v>1126</v>
      </c>
      <c r="L298" s="29">
        <f t="shared" si="26"/>
        <v>901</v>
      </c>
      <c r="M298" s="29">
        <f t="shared" si="27"/>
        <v>225</v>
      </c>
      <c r="N298" s="55"/>
    </row>
    <row r="299" ht="38.25" customHeight="1" spans="1:14">
      <c r="A299" s="27">
        <v>293</v>
      </c>
      <c r="B299" s="41" t="s">
        <v>598</v>
      </c>
      <c r="C299" s="31" t="s">
        <v>599</v>
      </c>
      <c r="D299" s="41" t="s">
        <v>21</v>
      </c>
      <c r="E299" s="29"/>
      <c r="F299" s="30" t="s">
        <v>22</v>
      </c>
      <c r="G299" s="29">
        <f t="shared" si="28"/>
        <v>0</v>
      </c>
      <c r="H299" s="27">
        <v>10004</v>
      </c>
      <c r="I299" s="30" t="s">
        <v>23</v>
      </c>
      <c r="J299" s="29">
        <f t="shared" si="29"/>
        <v>1501</v>
      </c>
      <c r="K299" s="29">
        <f t="shared" si="30"/>
        <v>1501</v>
      </c>
      <c r="L299" s="29">
        <f t="shared" si="26"/>
        <v>1201</v>
      </c>
      <c r="M299" s="29">
        <f t="shared" si="27"/>
        <v>300</v>
      </c>
      <c r="N299" s="55"/>
    </row>
    <row r="300" ht="38.25" customHeight="1" spans="1:14">
      <c r="A300" s="27">
        <v>294</v>
      </c>
      <c r="B300" s="41" t="s">
        <v>600</v>
      </c>
      <c r="C300" s="38" t="s">
        <v>601</v>
      </c>
      <c r="D300" s="41" t="s">
        <v>21</v>
      </c>
      <c r="E300" s="29"/>
      <c r="F300" s="30" t="s">
        <v>22</v>
      </c>
      <c r="G300" s="29">
        <f t="shared" si="28"/>
        <v>0</v>
      </c>
      <c r="H300" s="27">
        <v>21150</v>
      </c>
      <c r="I300" s="30" t="s">
        <v>23</v>
      </c>
      <c r="J300" s="29">
        <f t="shared" si="29"/>
        <v>3173</v>
      </c>
      <c r="K300" s="29">
        <f t="shared" si="30"/>
        <v>3173</v>
      </c>
      <c r="L300" s="29">
        <f t="shared" si="26"/>
        <v>2538</v>
      </c>
      <c r="M300" s="29">
        <f t="shared" si="27"/>
        <v>635</v>
      </c>
      <c r="N300" s="55"/>
    </row>
    <row r="301" ht="38.25" customHeight="1" spans="1:14">
      <c r="A301" s="27">
        <v>295</v>
      </c>
      <c r="B301" s="41" t="s">
        <v>602</v>
      </c>
      <c r="C301" s="31" t="s">
        <v>603</v>
      </c>
      <c r="D301" s="41" t="s">
        <v>21</v>
      </c>
      <c r="E301" s="29"/>
      <c r="F301" s="30" t="s">
        <v>22</v>
      </c>
      <c r="G301" s="29">
        <f t="shared" si="28"/>
        <v>0</v>
      </c>
      <c r="H301" s="27">
        <v>14385</v>
      </c>
      <c r="I301" s="30" t="s">
        <v>23</v>
      </c>
      <c r="J301" s="29">
        <f t="shared" si="29"/>
        <v>2158</v>
      </c>
      <c r="K301" s="29">
        <f t="shared" si="30"/>
        <v>2158</v>
      </c>
      <c r="L301" s="29">
        <f t="shared" si="26"/>
        <v>1726</v>
      </c>
      <c r="M301" s="29">
        <f t="shared" si="27"/>
        <v>432</v>
      </c>
      <c r="N301" s="55"/>
    </row>
    <row r="302" ht="38.25" customHeight="1" spans="1:14">
      <c r="A302" s="27">
        <v>296</v>
      </c>
      <c r="B302" s="41" t="s">
        <v>604</v>
      </c>
      <c r="C302" s="33" t="s">
        <v>605</v>
      </c>
      <c r="D302" s="41" t="s">
        <v>21</v>
      </c>
      <c r="E302" s="29"/>
      <c r="F302" s="30" t="s">
        <v>22</v>
      </c>
      <c r="G302" s="29">
        <f t="shared" si="28"/>
        <v>0</v>
      </c>
      <c r="H302" s="27">
        <v>10178</v>
      </c>
      <c r="I302" s="30" t="s">
        <v>23</v>
      </c>
      <c r="J302" s="29">
        <f t="shared" si="29"/>
        <v>1527</v>
      </c>
      <c r="K302" s="29">
        <f t="shared" si="30"/>
        <v>1527</v>
      </c>
      <c r="L302" s="29">
        <f t="shared" si="26"/>
        <v>1222</v>
      </c>
      <c r="M302" s="29">
        <f t="shared" si="27"/>
        <v>305</v>
      </c>
      <c r="N302" s="55"/>
    </row>
    <row r="303" ht="38.25" customHeight="1" spans="1:14">
      <c r="A303" s="27">
        <v>297</v>
      </c>
      <c r="B303" s="41" t="s">
        <v>606</v>
      </c>
      <c r="C303" s="38" t="s">
        <v>607</v>
      </c>
      <c r="D303" s="41" t="s">
        <v>21</v>
      </c>
      <c r="E303" s="29"/>
      <c r="F303" s="30" t="s">
        <v>22</v>
      </c>
      <c r="G303" s="29">
        <f t="shared" si="28"/>
        <v>0</v>
      </c>
      <c r="H303" s="27">
        <v>11141.97</v>
      </c>
      <c r="I303" s="30" t="s">
        <v>23</v>
      </c>
      <c r="J303" s="29">
        <f t="shared" si="29"/>
        <v>1671</v>
      </c>
      <c r="K303" s="29">
        <f t="shared" si="30"/>
        <v>1671</v>
      </c>
      <c r="L303" s="29">
        <f t="shared" si="26"/>
        <v>1337</v>
      </c>
      <c r="M303" s="29">
        <f t="shared" si="27"/>
        <v>334</v>
      </c>
      <c r="N303" s="55"/>
    </row>
    <row r="304" ht="38.25" customHeight="1" spans="1:14">
      <c r="A304" s="27">
        <v>298</v>
      </c>
      <c r="B304" s="41" t="s">
        <v>608</v>
      </c>
      <c r="C304" s="38" t="s">
        <v>609</v>
      </c>
      <c r="D304" s="41" t="s">
        <v>21</v>
      </c>
      <c r="E304" s="29"/>
      <c r="F304" s="30" t="s">
        <v>22</v>
      </c>
      <c r="G304" s="29">
        <f t="shared" si="28"/>
        <v>0</v>
      </c>
      <c r="H304" s="27">
        <v>19026</v>
      </c>
      <c r="I304" s="30" t="s">
        <v>23</v>
      </c>
      <c r="J304" s="29">
        <f t="shared" si="29"/>
        <v>2854</v>
      </c>
      <c r="K304" s="29">
        <f t="shared" si="30"/>
        <v>2854</v>
      </c>
      <c r="L304" s="29">
        <f t="shared" si="26"/>
        <v>2283</v>
      </c>
      <c r="M304" s="29">
        <f t="shared" si="27"/>
        <v>571</v>
      </c>
      <c r="N304" s="55"/>
    </row>
    <row r="305" ht="38.25" customHeight="1" spans="1:14">
      <c r="A305" s="27">
        <v>299</v>
      </c>
      <c r="B305" s="41" t="s">
        <v>610</v>
      </c>
      <c r="C305" s="31" t="s">
        <v>611</v>
      </c>
      <c r="D305" s="41" t="s">
        <v>21</v>
      </c>
      <c r="E305" s="29"/>
      <c r="F305" s="30" t="s">
        <v>22</v>
      </c>
      <c r="G305" s="29">
        <f t="shared" si="28"/>
        <v>0</v>
      </c>
      <c r="H305" s="27">
        <v>11749</v>
      </c>
      <c r="I305" s="30" t="s">
        <v>23</v>
      </c>
      <c r="J305" s="29">
        <f t="shared" si="29"/>
        <v>1762</v>
      </c>
      <c r="K305" s="29">
        <f t="shared" si="30"/>
        <v>1762</v>
      </c>
      <c r="L305" s="29">
        <f t="shared" si="26"/>
        <v>1410</v>
      </c>
      <c r="M305" s="29">
        <f t="shared" si="27"/>
        <v>352</v>
      </c>
      <c r="N305" s="55"/>
    </row>
    <row r="306" ht="38.25" customHeight="1" spans="1:14">
      <c r="A306" s="27">
        <v>300</v>
      </c>
      <c r="B306" s="30" t="s">
        <v>612</v>
      </c>
      <c r="C306" s="33" t="s">
        <v>613</v>
      </c>
      <c r="D306" s="41" t="s">
        <v>21</v>
      </c>
      <c r="E306" s="29"/>
      <c r="F306" s="30" t="s">
        <v>22</v>
      </c>
      <c r="G306" s="29">
        <f t="shared" si="28"/>
        <v>0</v>
      </c>
      <c r="H306" s="27">
        <v>80439</v>
      </c>
      <c r="I306" s="30" t="s">
        <v>23</v>
      </c>
      <c r="J306" s="29">
        <f t="shared" si="29"/>
        <v>12066</v>
      </c>
      <c r="K306" s="29">
        <f t="shared" si="30"/>
        <v>12066</v>
      </c>
      <c r="L306" s="29">
        <f t="shared" si="26"/>
        <v>9653</v>
      </c>
      <c r="M306" s="29">
        <f t="shared" si="27"/>
        <v>2413</v>
      </c>
      <c r="N306" s="55"/>
    </row>
    <row r="307" ht="38.25" customHeight="1" spans="1:14">
      <c r="A307" s="27">
        <v>301</v>
      </c>
      <c r="B307" s="41" t="s">
        <v>614</v>
      </c>
      <c r="C307" s="31" t="s">
        <v>615</v>
      </c>
      <c r="D307" s="41" t="s">
        <v>21</v>
      </c>
      <c r="E307" s="29"/>
      <c r="F307" s="30" t="s">
        <v>22</v>
      </c>
      <c r="G307" s="29">
        <f t="shared" si="28"/>
        <v>0</v>
      </c>
      <c r="H307" s="27">
        <v>10075</v>
      </c>
      <c r="I307" s="30" t="s">
        <v>23</v>
      </c>
      <c r="J307" s="29">
        <f t="shared" si="29"/>
        <v>1511</v>
      </c>
      <c r="K307" s="29">
        <f t="shared" si="30"/>
        <v>1511</v>
      </c>
      <c r="L307" s="29">
        <f t="shared" si="26"/>
        <v>1209</v>
      </c>
      <c r="M307" s="29">
        <f t="shared" si="27"/>
        <v>302</v>
      </c>
      <c r="N307" s="55"/>
    </row>
    <row r="308" ht="38.25" customHeight="1" spans="1:14">
      <c r="A308" s="27">
        <v>302</v>
      </c>
      <c r="B308" s="41" t="s">
        <v>616</v>
      </c>
      <c r="C308" s="31" t="s">
        <v>617</v>
      </c>
      <c r="D308" s="41" t="s">
        <v>21</v>
      </c>
      <c r="E308" s="29"/>
      <c r="F308" s="30" t="s">
        <v>22</v>
      </c>
      <c r="G308" s="29">
        <f t="shared" si="28"/>
        <v>0</v>
      </c>
      <c r="H308" s="27">
        <v>14599</v>
      </c>
      <c r="I308" s="30" t="s">
        <v>23</v>
      </c>
      <c r="J308" s="29">
        <f t="shared" si="29"/>
        <v>2190</v>
      </c>
      <c r="K308" s="29">
        <f t="shared" si="30"/>
        <v>2190</v>
      </c>
      <c r="L308" s="29">
        <f t="shared" si="26"/>
        <v>1752</v>
      </c>
      <c r="M308" s="29">
        <f t="shared" si="27"/>
        <v>438</v>
      </c>
      <c r="N308" s="55"/>
    </row>
    <row r="309" ht="38.25" customHeight="1" spans="1:14">
      <c r="A309" s="27">
        <v>303</v>
      </c>
      <c r="B309" s="41" t="s">
        <v>618</v>
      </c>
      <c r="C309" s="31" t="s">
        <v>619</v>
      </c>
      <c r="D309" s="41" t="s">
        <v>21</v>
      </c>
      <c r="E309" s="29"/>
      <c r="F309" s="30" t="s">
        <v>22</v>
      </c>
      <c r="G309" s="29">
        <f t="shared" si="28"/>
        <v>0</v>
      </c>
      <c r="H309" s="27">
        <v>15863</v>
      </c>
      <c r="I309" s="30" t="s">
        <v>23</v>
      </c>
      <c r="J309" s="29">
        <f t="shared" si="29"/>
        <v>2379</v>
      </c>
      <c r="K309" s="29">
        <f t="shared" si="30"/>
        <v>2379</v>
      </c>
      <c r="L309" s="29">
        <f t="shared" si="26"/>
        <v>1903</v>
      </c>
      <c r="M309" s="29">
        <f t="shared" si="27"/>
        <v>476</v>
      </c>
      <c r="N309" s="55"/>
    </row>
    <row r="310" ht="38.25" customHeight="1" spans="1:14">
      <c r="A310" s="27">
        <v>304</v>
      </c>
      <c r="B310" s="41" t="s">
        <v>620</v>
      </c>
      <c r="C310" s="31" t="s">
        <v>621</v>
      </c>
      <c r="D310" s="41" t="s">
        <v>21</v>
      </c>
      <c r="E310" s="29"/>
      <c r="F310" s="30" t="s">
        <v>22</v>
      </c>
      <c r="G310" s="29">
        <f t="shared" si="28"/>
        <v>0</v>
      </c>
      <c r="H310" s="27">
        <v>8201</v>
      </c>
      <c r="I310" s="30" t="s">
        <v>23</v>
      </c>
      <c r="J310" s="29">
        <f t="shared" si="29"/>
        <v>1230</v>
      </c>
      <c r="K310" s="29">
        <f t="shared" si="30"/>
        <v>1230</v>
      </c>
      <c r="L310" s="29">
        <f t="shared" si="26"/>
        <v>984</v>
      </c>
      <c r="M310" s="29">
        <f t="shared" si="27"/>
        <v>246</v>
      </c>
      <c r="N310" s="55"/>
    </row>
    <row r="311" ht="38.25" customHeight="1" spans="1:14">
      <c r="A311" s="27">
        <v>305</v>
      </c>
      <c r="B311" s="41" t="s">
        <v>622</v>
      </c>
      <c r="C311" s="57" t="s">
        <v>623</v>
      </c>
      <c r="D311" s="41" t="s">
        <v>21</v>
      </c>
      <c r="E311" s="29"/>
      <c r="F311" s="30" t="s">
        <v>22</v>
      </c>
      <c r="G311" s="29">
        <f t="shared" si="28"/>
        <v>0</v>
      </c>
      <c r="H311" s="27">
        <v>15836</v>
      </c>
      <c r="I311" s="30" t="s">
        <v>23</v>
      </c>
      <c r="J311" s="29">
        <f t="shared" si="29"/>
        <v>2375</v>
      </c>
      <c r="K311" s="29">
        <f t="shared" si="30"/>
        <v>2375</v>
      </c>
      <c r="L311" s="29">
        <f t="shared" si="26"/>
        <v>1900</v>
      </c>
      <c r="M311" s="29">
        <f t="shared" si="27"/>
        <v>475</v>
      </c>
      <c r="N311" s="55"/>
    </row>
    <row r="312" ht="38.25" customHeight="1" spans="1:14">
      <c r="A312" s="27">
        <v>306</v>
      </c>
      <c r="B312" s="41" t="s">
        <v>624</v>
      </c>
      <c r="C312" s="31" t="s">
        <v>625</v>
      </c>
      <c r="D312" s="41" t="s">
        <v>21</v>
      </c>
      <c r="E312" s="29"/>
      <c r="F312" s="30" t="s">
        <v>22</v>
      </c>
      <c r="G312" s="29">
        <f t="shared" si="28"/>
        <v>0</v>
      </c>
      <c r="H312" s="27">
        <v>9834</v>
      </c>
      <c r="I312" s="30" t="s">
        <v>23</v>
      </c>
      <c r="J312" s="29">
        <f t="shared" si="29"/>
        <v>1475</v>
      </c>
      <c r="K312" s="29">
        <f t="shared" si="30"/>
        <v>1475</v>
      </c>
      <c r="L312" s="29">
        <f t="shared" si="26"/>
        <v>1180</v>
      </c>
      <c r="M312" s="29">
        <f t="shared" si="27"/>
        <v>295</v>
      </c>
      <c r="N312" s="55"/>
    </row>
    <row r="313" ht="38.25" customHeight="1" spans="1:14">
      <c r="A313" s="27">
        <v>307</v>
      </c>
      <c r="B313" s="41" t="s">
        <v>626</v>
      </c>
      <c r="C313" s="31" t="s">
        <v>627</v>
      </c>
      <c r="D313" s="41" t="s">
        <v>21</v>
      </c>
      <c r="E313" s="29"/>
      <c r="F313" s="30" t="s">
        <v>22</v>
      </c>
      <c r="G313" s="29">
        <f t="shared" si="28"/>
        <v>0</v>
      </c>
      <c r="H313" s="27">
        <v>17923</v>
      </c>
      <c r="I313" s="30" t="s">
        <v>23</v>
      </c>
      <c r="J313" s="29">
        <f t="shared" si="29"/>
        <v>2688</v>
      </c>
      <c r="K313" s="29">
        <f t="shared" si="30"/>
        <v>2688</v>
      </c>
      <c r="L313" s="29">
        <f t="shared" si="26"/>
        <v>2150</v>
      </c>
      <c r="M313" s="29">
        <f t="shared" si="27"/>
        <v>538</v>
      </c>
      <c r="N313" s="55"/>
    </row>
    <row r="314" s="3" customFormat="1" ht="51" customHeight="1" spans="1:14">
      <c r="A314" s="27">
        <v>308</v>
      </c>
      <c r="B314" s="41" t="s">
        <v>628</v>
      </c>
      <c r="C314" s="31" t="s">
        <v>629</v>
      </c>
      <c r="D314" s="41" t="s">
        <v>21</v>
      </c>
      <c r="E314" s="29"/>
      <c r="F314" s="30" t="s">
        <v>22</v>
      </c>
      <c r="G314" s="29">
        <f t="shared" si="28"/>
        <v>0</v>
      </c>
      <c r="H314" s="27">
        <f>8650+3493</f>
        <v>12143</v>
      </c>
      <c r="I314" s="30" t="s">
        <v>23</v>
      </c>
      <c r="J314" s="29">
        <f t="shared" si="29"/>
        <v>1821</v>
      </c>
      <c r="K314" s="29">
        <f t="shared" si="30"/>
        <v>1821</v>
      </c>
      <c r="L314" s="29">
        <f t="shared" si="26"/>
        <v>1457</v>
      </c>
      <c r="M314" s="29">
        <f t="shared" si="27"/>
        <v>364</v>
      </c>
      <c r="N314" s="55"/>
    </row>
    <row r="315" ht="39" customHeight="1" spans="1:14">
      <c r="A315" s="27">
        <v>309</v>
      </c>
      <c r="B315" s="41" t="s">
        <v>630</v>
      </c>
      <c r="C315" s="38" t="s">
        <v>631</v>
      </c>
      <c r="D315" s="41" t="s">
        <v>21</v>
      </c>
      <c r="E315" s="29"/>
      <c r="F315" s="30" t="s">
        <v>22</v>
      </c>
      <c r="G315" s="29">
        <f t="shared" si="28"/>
        <v>0</v>
      </c>
      <c r="H315" s="27">
        <v>6164</v>
      </c>
      <c r="I315" s="30" t="s">
        <v>23</v>
      </c>
      <c r="J315" s="29">
        <f t="shared" si="29"/>
        <v>925</v>
      </c>
      <c r="K315" s="29">
        <f t="shared" si="30"/>
        <v>925</v>
      </c>
      <c r="L315" s="29">
        <f t="shared" si="26"/>
        <v>740</v>
      </c>
      <c r="M315" s="29">
        <f t="shared" si="27"/>
        <v>185</v>
      </c>
      <c r="N315" s="55"/>
    </row>
    <row r="316" ht="39" customHeight="1" spans="1:14">
      <c r="A316" s="27">
        <v>310</v>
      </c>
      <c r="B316" s="41" t="s">
        <v>632</v>
      </c>
      <c r="C316" s="31" t="s">
        <v>633</v>
      </c>
      <c r="D316" s="41" t="s">
        <v>21</v>
      </c>
      <c r="E316" s="29"/>
      <c r="F316" s="30" t="s">
        <v>22</v>
      </c>
      <c r="G316" s="29">
        <f t="shared" si="28"/>
        <v>0</v>
      </c>
      <c r="H316" s="27">
        <v>20101</v>
      </c>
      <c r="I316" s="30" t="s">
        <v>23</v>
      </c>
      <c r="J316" s="29">
        <f t="shared" si="29"/>
        <v>3015</v>
      </c>
      <c r="K316" s="29">
        <f t="shared" si="30"/>
        <v>3015</v>
      </c>
      <c r="L316" s="29">
        <f t="shared" si="26"/>
        <v>2412</v>
      </c>
      <c r="M316" s="29">
        <f t="shared" si="27"/>
        <v>603</v>
      </c>
      <c r="N316" s="55"/>
    </row>
    <row r="317" ht="48" customHeight="1" spans="1:14">
      <c r="A317" s="27">
        <v>311</v>
      </c>
      <c r="B317" s="41" t="s">
        <v>634</v>
      </c>
      <c r="C317" s="33" t="s">
        <v>635</v>
      </c>
      <c r="D317" s="41" t="s">
        <v>21</v>
      </c>
      <c r="E317" s="29"/>
      <c r="F317" s="30" t="s">
        <v>22</v>
      </c>
      <c r="G317" s="29">
        <f t="shared" si="28"/>
        <v>0</v>
      </c>
      <c r="H317" s="27">
        <v>7380</v>
      </c>
      <c r="I317" s="30" t="s">
        <v>23</v>
      </c>
      <c r="J317" s="29">
        <f t="shared" si="29"/>
        <v>1107</v>
      </c>
      <c r="K317" s="29">
        <f t="shared" si="30"/>
        <v>1107</v>
      </c>
      <c r="L317" s="29">
        <f t="shared" si="26"/>
        <v>886</v>
      </c>
      <c r="M317" s="29">
        <f t="shared" si="27"/>
        <v>221</v>
      </c>
      <c r="N317" s="55"/>
    </row>
    <row r="318" ht="38.25" customHeight="1" spans="1:14">
      <c r="A318" s="27">
        <v>312</v>
      </c>
      <c r="B318" s="41" t="s">
        <v>636</v>
      </c>
      <c r="C318" s="31" t="s">
        <v>637</v>
      </c>
      <c r="D318" s="41" t="s">
        <v>21</v>
      </c>
      <c r="E318" s="29"/>
      <c r="F318" s="30" t="s">
        <v>22</v>
      </c>
      <c r="G318" s="29">
        <f t="shared" si="28"/>
        <v>0</v>
      </c>
      <c r="H318" s="27">
        <v>12497</v>
      </c>
      <c r="I318" s="30" t="s">
        <v>23</v>
      </c>
      <c r="J318" s="29">
        <f t="shared" si="29"/>
        <v>1875</v>
      </c>
      <c r="K318" s="29">
        <f t="shared" si="30"/>
        <v>1875</v>
      </c>
      <c r="L318" s="29">
        <f t="shared" si="26"/>
        <v>1500</v>
      </c>
      <c r="M318" s="29">
        <f t="shared" si="27"/>
        <v>375</v>
      </c>
      <c r="N318" s="55"/>
    </row>
    <row r="319" ht="38.25" customHeight="1" spans="1:14">
      <c r="A319" s="27">
        <v>313</v>
      </c>
      <c r="B319" s="41" t="s">
        <v>638</v>
      </c>
      <c r="C319" s="31" t="s">
        <v>639</v>
      </c>
      <c r="D319" s="41" t="s">
        <v>21</v>
      </c>
      <c r="E319" s="29"/>
      <c r="F319" s="30" t="s">
        <v>22</v>
      </c>
      <c r="G319" s="29">
        <f t="shared" si="28"/>
        <v>0</v>
      </c>
      <c r="H319" s="27">
        <v>5902</v>
      </c>
      <c r="I319" s="30" t="s">
        <v>23</v>
      </c>
      <c r="J319" s="29">
        <f t="shared" si="29"/>
        <v>885</v>
      </c>
      <c r="K319" s="29">
        <f t="shared" si="30"/>
        <v>885</v>
      </c>
      <c r="L319" s="29">
        <f t="shared" si="26"/>
        <v>708</v>
      </c>
      <c r="M319" s="29">
        <f t="shared" si="27"/>
        <v>177</v>
      </c>
      <c r="N319" s="55"/>
    </row>
    <row r="320" ht="54" customHeight="1" spans="1:14">
      <c r="A320" s="27">
        <v>314</v>
      </c>
      <c r="B320" s="41" t="s">
        <v>640</v>
      </c>
      <c r="C320" s="31" t="s">
        <v>641</v>
      </c>
      <c r="D320" s="41" t="s">
        <v>21</v>
      </c>
      <c r="E320" s="29"/>
      <c r="F320" s="30" t="s">
        <v>22</v>
      </c>
      <c r="G320" s="29">
        <f t="shared" si="28"/>
        <v>0</v>
      </c>
      <c r="H320" s="27">
        <v>11313</v>
      </c>
      <c r="I320" s="30" t="s">
        <v>23</v>
      </c>
      <c r="J320" s="29">
        <f t="shared" si="29"/>
        <v>1697</v>
      </c>
      <c r="K320" s="29">
        <f t="shared" si="30"/>
        <v>1697</v>
      </c>
      <c r="L320" s="29">
        <f t="shared" si="26"/>
        <v>1358</v>
      </c>
      <c r="M320" s="29">
        <f t="shared" si="27"/>
        <v>339</v>
      </c>
      <c r="N320" s="55"/>
    </row>
    <row r="321" ht="40.5" customHeight="1" spans="1:14">
      <c r="A321" s="27">
        <v>315</v>
      </c>
      <c r="B321" s="41" t="s">
        <v>642</v>
      </c>
      <c r="C321" s="31" t="s">
        <v>643</v>
      </c>
      <c r="D321" s="41" t="s">
        <v>21</v>
      </c>
      <c r="E321" s="29"/>
      <c r="F321" s="30" t="s">
        <v>22</v>
      </c>
      <c r="G321" s="29">
        <f t="shared" si="28"/>
        <v>0</v>
      </c>
      <c r="H321" s="27">
        <v>11681</v>
      </c>
      <c r="I321" s="30" t="s">
        <v>23</v>
      </c>
      <c r="J321" s="29">
        <f t="shared" si="29"/>
        <v>1752</v>
      </c>
      <c r="K321" s="29">
        <f t="shared" si="30"/>
        <v>1752</v>
      </c>
      <c r="L321" s="29">
        <f t="shared" si="26"/>
        <v>1402</v>
      </c>
      <c r="M321" s="29">
        <f t="shared" si="27"/>
        <v>350</v>
      </c>
      <c r="N321" s="55"/>
    </row>
    <row r="322" ht="40.5" customHeight="1" spans="1:14">
      <c r="A322" s="27">
        <v>316</v>
      </c>
      <c r="B322" s="41" t="s">
        <v>644</v>
      </c>
      <c r="C322" s="31" t="s">
        <v>645</v>
      </c>
      <c r="D322" s="41" t="s">
        <v>21</v>
      </c>
      <c r="E322" s="29"/>
      <c r="F322" s="30" t="s">
        <v>22</v>
      </c>
      <c r="G322" s="29">
        <f t="shared" si="28"/>
        <v>0</v>
      </c>
      <c r="H322" s="27">
        <v>13425</v>
      </c>
      <c r="I322" s="30" t="s">
        <v>23</v>
      </c>
      <c r="J322" s="29">
        <f t="shared" si="29"/>
        <v>2014</v>
      </c>
      <c r="K322" s="29">
        <f t="shared" si="30"/>
        <v>2014</v>
      </c>
      <c r="L322" s="29">
        <f t="shared" si="26"/>
        <v>1611</v>
      </c>
      <c r="M322" s="29">
        <f t="shared" si="27"/>
        <v>403</v>
      </c>
      <c r="N322" s="55"/>
    </row>
    <row r="323" ht="40.5" customHeight="1" spans="1:14">
      <c r="A323" s="27">
        <v>317</v>
      </c>
      <c r="B323" s="66" t="s">
        <v>646</v>
      </c>
      <c r="C323" s="43" t="s">
        <v>647</v>
      </c>
      <c r="D323" s="41" t="s">
        <v>21</v>
      </c>
      <c r="E323" s="29"/>
      <c r="F323" s="30" t="s">
        <v>22</v>
      </c>
      <c r="G323" s="29">
        <f t="shared" si="28"/>
        <v>0</v>
      </c>
      <c r="H323" s="27">
        <v>21840</v>
      </c>
      <c r="I323" s="30" t="s">
        <v>23</v>
      </c>
      <c r="J323" s="29">
        <f t="shared" si="29"/>
        <v>3276</v>
      </c>
      <c r="K323" s="29">
        <f t="shared" si="30"/>
        <v>3276</v>
      </c>
      <c r="L323" s="29">
        <f t="shared" si="26"/>
        <v>2621</v>
      </c>
      <c r="M323" s="29">
        <f t="shared" si="27"/>
        <v>655</v>
      </c>
      <c r="N323" s="55"/>
    </row>
    <row r="324" ht="40.5" customHeight="1" spans="1:14">
      <c r="A324" s="27">
        <v>318</v>
      </c>
      <c r="B324" s="41" t="s">
        <v>648</v>
      </c>
      <c r="C324" s="33" t="s">
        <v>649</v>
      </c>
      <c r="D324" s="41" t="s">
        <v>21</v>
      </c>
      <c r="E324" s="29"/>
      <c r="F324" s="30" t="s">
        <v>22</v>
      </c>
      <c r="G324" s="29">
        <f t="shared" si="28"/>
        <v>0</v>
      </c>
      <c r="H324" s="27">
        <v>18463</v>
      </c>
      <c r="I324" s="30" t="s">
        <v>23</v>
      </c>
      <c r="J324" s="29">
        <f t="shared" si="29"/>
        <v>2769</v>
      </c>
      <c r="K324" s="29">
        <f t="shared" si="30"/>
        <v>2769</v>
      </c>
      <c r="L324" s="29">
        <f t="shared" si="26"/>
        <v>2215</v>
      </c>
      <c r="M324" s="29">
        <f t="shared" si="27"/>
        <v>554</v>
      </c>
      <c r="N324" s="55"/>
    </row>
    <row r="325" ht="40.5" customHeight="1" spans="1:14">
      <c r="A325" s="27">
        <v>319</v>
      </c>
      <c r="B325" s="42" t="s">
        <v>650</v>
      </c>
      <c r="C325" s="31" t="s">
        <v>651</v>
      </c>
      <c r="D325" s="41" t="s">
        <v>21</v>
      </c>
      <c r="E325" s="29"/>
      <c r="F325" s="30" t="s">
        <v>22</v>
      </c>
      <c r="G325" s="29">
        <f t="shared" si="28"/>
        <v>0</v>
      </c>
      <c r="H325" s="27">
        <v>16699</v>
      </c>
      <c r="I325" s="30" t="s">
        <v>23</v>
      </c>
      <c r="J325" s="29">
        <f t="shared" si="29"/>
        <v>2505</v>
      </c>
      <c r="K325" s="29">
        <f t="shared" si="30"/>
        <v>2505</v>
      </c>
      <c r="L325" s="29">
        <f t="shared" si="26"/>
        <v>2004</v>
      </c>
      <c r="M325" s="29">
        <f t="shared" si="27"/>
        <v>501</v>
      </c>
      <c r="N325" s="55"/>
    </row>
    <row r="326" ht="40.5" customHeight="1" spans="1:14">
      <c r="A326" s="27">
        <v>320</v>
      </c>
      <c r="B326" s="42" t="s">
        <v>652</v>
      </c>
      <c r="C326" s="38" t="s">
        <v>653</v>
      </c>
      <c r="D326" s="41" t="s">
        <v>21</v>
      </c>
      <c r="E326" s="29"/>
      <c r="F326" s="30" t="s">
        <v>22</v>
      </c>
      <c r="G326" s="29">
        <f t="shared" si="28"/>
        <v>0</v>
      </c>
      <c r="H326" s="27">
        <v>15279</v>
      </c>
      <c r="I326" s="30" t="s">
        <v>23</v>
      </c>
      <c r="J326" s="29">
        <f t="shared" si="29"/>
        <v>2292</v>
      </c>
      <c r="K326" s="29">
        <f t="shared" si="30"/>
        <v>2292</v>
      </c>
      <c r="L326" s="29">
        <f t="shared" si="26"/>
        <v>1834</v>
      </c>
      <c r="M326" s="29">
        <f t="shared" si="27"/>
        <v>458</v>
      </c>
      <c r="N326" s="55"/>
    </row>
    <row r="327" ht="40.5" customHeight="1" spans="1:14">
      <c r="A327" s="27">
        <v>321</v>
      </c>
      <c r="B327" s="42" t="s">
        <v>654</v>
      </c>
      <c r="C327" s="31" t="s">
        <v>655</v>
      </c>
      <c r="D327" s="41" t="s">
        <v>21</v>
      </c>
      <c r="E327" s="29"/>
      <c r="F327" s="30" t="s">
        <v>22</v>
      </c>
      <c r="G327" s="29">
        <f t="shared" si="28"/>
        <v>0</v>
      </c>
      <c r="H327" s="27">
        <v>11849</v>
      </c>
      <c r="I327" s="30" t="s">
        <v>23</v>
      </c>
      <c r="J327" s="29">
        <f t="shared" si="29"/>
        <v>1777</v>
      </c>
      <c r="K327" s="29">
        <f t="shared" si="30"/>
        <v>1777</v>
      </c>
      <c r="L327" s="29">
        <f t="shared" ref="L327:L390" si="31">INT(K327*0.8+0.5)</f>
        <v>1422</v>
      </c>
      <c r="M327" s="29">
        <f t="shared" ref="M327:M390" si="32">K327-L327</f>
        <v>355</v>
      </c>
      <c r="N327" s="55"/>
    </row>
    <row r="328" ht="40.5" customHeight="1" spans="1:14">
      <c r="A328" s="27">
        <v>322</v>
      </c>
      <c r="B328" s="42" t="s">
        <v>656</v>
      </c>
      <c r="C328" s="31" t="s">
        <v>657</v>
      </c>
      <c r="D328" s="41" t="s">
        <v>21</v>
      </c>
      <c r="E328" s="29"/>
      <c r="F328" s="30" t="s">
        <v>22</v>
      </c>
      <c r="G328" s="29">
        <f t="shared" ref="G328:G391" si="33">IF(E328*1000&gt;20000,20000,INT(E328*1000+0.5))</f>
        <v>0</v>
      </c>
      <c r="H328" s="27">
        <v>11141</v>
      </c>
      <c r="I328" s="30" t="s">
        <v>23</v>
      </c>
      <c r="J328" s="29">
        <f t="shared" ref="J328:J391" si="34">INT(H328*0.15+0.5)</f>
        <v>1671</v>
      </c>
      <c r="K328" s="29">
        <f t="shared" ref="K328:K391" si="35">G328+J328</f>
        <v>1671</v>
      </c>
      <c r="L328" s="29">
        <f t="shared" si="31"/>
        <v>1337</v>
      </c>
      <c r="M328" s="29">
        <f t="shared" si="32"/>
        <v>334</v>
      </c>
      <c r="N328" s="55"/>
    </row>
    <row r="329" ht="45" customHeight="1" spans="1:14">
      <c r="A329" s="27">
        <v>323</v>
      </c>
      <c r="B329" s="42" t="s">
        <v>658</v>
      </c>
      <c r="C329" s="33" t="s">
        <v>659</v>
      </c>
      <c r="D329" s="41" t="s">
        <v>21</v>
      </c>
      <c r="E329" s="29"/>
      <c r="F329" s="30" t="s">
        <v>22</v>
      </c>
      <c r="G329" s="29">
        <f t="shared" si="33"/>
        <v>0</v>
      </c>
      <c r="H329" s="27">
        <v>12079</v>
      </c>
      <c r="I329" s="30" t="s">
        <v>23</v>
      </c>
      <c r="J329" s="29">
        <f t="shared" si="34"/>
        <v>1812</v>
      </c>
      <c r="K329" s="29">
        <f t="shared" si="35"/>
        <v>1812</v>
      </c>
      <c r="L329" s="29">
        <f t="shared" si="31"/>
        <v>1450</v>
      </c>
      <c r="M329" s="29">
        <f t="shared" si="32"/>
        <v>362</v>
      </c>
      <c r="N329" s="55"/>
    </row>
    <row r="330" ht="40.5" customHeight="1" spans="1:14">
      <c r="A330" s="27">
        <v>324</v>
      </c>
      <c r="B330" s="42" t="s">
        <v>660</v>
      </c>
      <c r="C330" s="33" t="s">
        <v>661</v>
      </c>
      <c r="D330" s="41" t="s">
        <v>21</v>
      </c>
      <c r="E330" s="29"/>
      <c r="F330" s="30" t="s">
        <v>22</v>
      </c>
      <c r="G330" s="29">
        <f t="shared" si="33"/>
        <v>0</v>
      </c>
      <c r="H330" s="27">
        <v>19170</v>
      </c>
      <c r="I330" s="30" t="s">
        <v>23</v>
      </c>
      <c r="J330" s="29">
        <f t="shared" si="34"/>
        <v>2876</v>
      </c>
      <c r="K330" s="29">
        <f t="shared" si="35"/>
        <v>2876</v>
      </c>
      <c r="L330" s="29">
        <f t="shared" si="31"/>
        <v>2301</v>
      </c>
      <c r="M330" s="29">
        <f t="shared" si="32"/>
        <v>575</v>
      </c>
      <c r="N330" s="55"/>
    </row>
    <row r="331" ht="40.5" customHeight="1" spans="1:14">
      <c r="A331" s="27">
        <v>325</v>
      </c>
      <c r="B331" s="42" t="s">
        <v>662</v>
      </c>
      <c r="C331" s="31" t="s">
        <v>663</v>
      </c>
      <c r="D331" s="41" t="s">
        <v>21</v>
      </c>
      <c r="E331" s="29"/>
      <c r="F331" s="30" t="s">
        <v>22</v>
      </c>
      <c r="G331" s="29">
        <f t="shared" si="33"/>
        <v>0</v>
      </c>
      <c r="H331" s="27">
        <v>13234</v>
      </c>
      <c r="I331" s="30" t="s">
        <v>23</v>
      </c>
      <c r="J331" s="29">
        <f t="shared" si="34"/>
        <v>1985</v>
      </c>
      <c r="K331" s="29">
        <f t="shared" si="35"/>
        <v>1985</v>
      </c>
      <c r="L331" s="29">
        <f t="shared" si="31"/>
        <v>1588</v>
      </c>
      <c r="M331" s="29">
        <f t="shared" si="32"/>
        <v>397</v>
      </c>
      <c r="N331" s="55"/>
    </row>
    <row r="332" ht="40.5" customHeight="1" spans="1:14">
      <c r="A332" s="27">
        <v>326</v>
      </c>
      <c r="B332" s="42" t="s">
        <v>664</v>
      </c>
      <c r="C332" s="31" t="s">
        <v>665</v>
      </c>
      <c r="D332" s="41" t="s">
        <v>21</v>
      </c>
      <c r="E332" s="29"/>
      <c r="F332" s="30" t="s">
        <v>22</v>
      </c>
      <c r="G332" s="29">
        <f t="shared" si="33"/>
        <v>0</v>
      </c>
      <c r="H332" s="27">
        <v>11164</v>
      </c>
      <c r="I332" s="30" t="s">
        <v>23</v>
      </c>
      <c r="J332" s="29">
        <f t="shared" si="34"/>
        <v>1675</v>
      </c>
      <c r="K332" s="29">
        <f t="shared" si="35"/>
        <v>1675</v>
      </c>
      <c r="L332" s="29">
        <f t="shared" si="31"/>
        <v>1340</v>
      </c>
      <c r="M332" s="29">
        <f t="shared" si="32"/>
        <v>335</v>
      </c>
      <c r="N332" s="55"/>
    </row>
    <row r="333" ht="40.5" customHeight="1" spans="1:14">
      <c r="A333" s="27">
        <v>327</v>
      </c>
      <c r="B333" s="42" t="s">
        <v>666</v>
      </c>
      <c r="C333" s="31" t="s">
        <v>667</v>
      </c>
      <c r="D333" s="41" t="s">
        <v>21</v>
      </c>
      <c r="E333" s="29"/>
      <c r="F333" s="30" t="s">
        <v>22</v>
      </c>
      <c r="G333" s="29">
        <f t="shared" si="33"/>
        <v>0</v>
      </c>
      <c r="H333" s="27">
        <v>16520</v>
      </c>
      <c r="I333" s="30" t="s">
        <v>23</v>
      </c>
      <c r="J333" s="29">
        <f t="shared" si="34"/>
        <v>2478</v>
      </c>
      <c r="K333" s="29">
        <f t="shared" si="35"/>
        <v>2478</v>
      </c>
      <c r="L333" s="29">
        <f t="shared" si="31"/>
        <v>1982</v>
      </c>
      <c r="M333" s="29">
        <f t="shared" si="32"/>
        <v>496</v>
      </c>
      <c r="N333" s="55"/>
    </row>
    <row r="334" ht="40.5" customHeight="1" spans="1:14">
      <c r="A334" s="27">
        <v>328</v>
      </c>
      <c r="B334" s="42" t="s">
        <v>668</v>
      </c>
      <c r="C334" s="38" t="s">
        <v>669</v>
      </c>
      <c r="D334" s="41" t="s">
        <v>21</v>
      </c>
      <c r="E334" s="29"/>
      <c r="F334" s="30" t="s">
        <v>22</v>
      </c>
      <c r="G334" s="29">
        <f t="shared" si="33"/>
        <v>0</v>
      </c>
      <c r="H334" s="27">
        <v>16696</v>
      </c>
      <c r="I334" s="30" t="s">
        <v>23</v>
      </c>
      <c r="J334" s="29">
        <f t="shared" si="34"/>
        <v>2504</v>
      </c>
      <c r="K334" s="29">
        <f t="shared" si="35"/>
        <v>2504</v>
      </c>
      <c r="L334" s="29">
        <f t="shared" si="31"/>
        <v>2003</v>
      </c>
      <c r="M334" s="29">
        <f t="shared" si="32"/>
        <v>501</v>
      </c>
      <c r="N334" s="55"/>
    </row>
    <row r="335" ht="40.5" customHeight="1" spans="1:14">
      <c r="A335" s="27">
        <v>329</v>
      </c>
      <c r="B335" s="42" t="s">
        <v>670</v>
      </c>
      <c r="C335" s="40" t="s">
        <v>671</v>
      </c>
      <c r="D335" s="41" t="s">
        <v>21</v>
      </c>
      <c r="E335" s="29"/>
      <c r="F335" s="30" t="s">
        <v>22</v>
      </c>
      <c r="G335" s="29">
        <f t="shared" si="33"/>
        <v>0</v>
      </c>
      <c r="H335" s="27">
        <v>27021</v>
      </c>
      <c r="I335" s="30" t="s">
        <v>23</v>
      </c>
      <c r="J335" s="29">
        <f t="shared" si="34"/>
        <v>4053</v>
      </c>
      <c r="K335" s="29">
        <f t="shared" si="35"/>
        <v>4053</v>
      </c>
      <c r="L335" s="29">
        <f t="shared" si="31"/>
        <v>3242</v>
      </c>
      <c r="M335" s="29">
        <f t="shared" si="32"/>
        <v>811</v>
      </c>
      <c r="N335" s="55"/>
    </row>
    <row r="336" ht="40.5" customHeight="1" spans="1:14">
      <c r="A336" s="27">
        <v>330</v>
      </c>
      <c r="B336" s="42" t="s">
        <v>672</v>
      </c>
      <c r="C336" s="38" t="s">
        <v>673</v>
      </c>
      <c r="D336" s="41" t="s">
        <v>21</v>
      </c>
      <c r="E336" s="29"/>
      <c r="F336" s="30" t="s">
        <v>22</v>
      </c>
      <c r="G336" s="29">
        <f t="shared" si="33"/>
        <v>0</v>
      </c>
      <c r="H336" s="27">
        <v>10761</v>
      </c>
      <c r="I336" s="30" t="s">
        <v>23</v>
      </c>
      <c r="J336" s="29">
        <f t="shared" si="34"/>
        <v>1614</v>
      </c>
      <c r="K336" s="29">
        <f t="shared" si="35"/>
        <v>1614</v>
      </c>
      <c r="L336" s="29">
        <f t="shared" si="31"/>
        <v>1291</v>
      </c>
      <c r="M336" s="29">
        <f t="shared" si="32"/>
        <v>323</v>
      </c>
      <c r="N336" s="55"/>
    </row>
    <row r="337" ht="40.5" customHeight="1" spans="1:14">
      <c r="A337" s="27">
        <v>331</v>
      </c>
      <c r="B337" s="42" t="s">
        <v>674</v>
      </c>
      <c r="C337" s="33" t="s">
        <v>675</v>
      </c>
      <c r="D337" s="41" t="s">
        <v>21</v>
      </c>
      <c r="E337" s="29"/>
      <c r="F337" s="30" t="s">
        <v>22</v>
      </c>
      <c r="G337" s="29">
        <f t="shared" si="33"/>
        <v>0</v>
      </c>
      <c r="H337" s="27">
        <v>18188</v>
      </c>
      <c r="I337" s="30" t="s">
        <v>23</v>
      </c>
      <c r="J337" s="29">
        <f t="shared" si="34"/>
        <v>2728</v>
      </c>
      <c r="K337" s="29">
        <f t="shared" si="35"/>
        <v>2728</v>
      </c>
      <c r="L337" s="29">
        <f t="shared" si="31"/>
        <v>2182</v>
      </c>
      <c r="M337" s="29">
        <f t="shared" si="32"/>
        <v>546</v>
      </c>
      <c r="N337" s="55"/>
    </row>
    <row r="338" ht="46.5" customHeight="1" spans="1:14">
      <c r="A338" s="27">
        <v>332</v>
      </c>
      <c r="B338" s="42" t="s">
        <v>676</v>
      </c>
      <c r="C338" s="33" t="s">
        <v>677</v>
      </c>
      <c r="D338" s="41" t="s">
        <v>21</v>
      </c>
      <c r="E338" s="29"/>
      <c r="F338" s="30" t="s">
        <v>22</v>
      </c>
      <c r="G338" s="29">
        <f t="shared" si="33"/>
        <v>0</v>
      </c>
      <c r="H338" s="27">
        <v>14524</v>
      </c>
      <c r="I338" s="30" t="s">
        <v>23</v>
      </c>
      <c r="J338" s="29">
        <f t="shared" si="34"/>
        <v>2179</v>
      </c>
      <c r="K338" s="29">
        <f t="shared" si="35"/>
        <v>2179</v>
      </c>
      <c r="L338" s="29">
        <f t="shared" si="31"/>
        <v>1743</v>
      </c>
      <c r="M338" s="29">
        <f t="shared" si="32"/>
        <v>436</v>
      </c>
      <c r="N338" s="55"/>
    </row>
    <row r="339" ht="45" customHeight="1" spans="1:14">
      <c r="A339" s="27">
        <v>333</v>
      </c>
      <c r="B339" s="42" t="s">
        <v>678</v>
      </c>
      <c r="C339" s="38" t="s">
        <v>679</v>
      </c>
      <c r="D339" s="41" t="s">
        <v>21</v>
      </c>
      <c r="E339" s="29"/>
      <c r="F339" s="30" t="s">
        <v>22</v>
      </c>
      <c r="G339" s="29">
        <f t="shared" si="33"/>
        <v>0</v>
      </c>
      <c r="H339" s="27">
        <v>23111</v>
      </c>
      <c r="I339" s="30" t="s">
        <v>23</v>
      </c>
      <c r="J339" s="29">
        <f t="shared" si="34"/>
        <v>3467</v>
      </c>
      <c r="K339" s="29">
        <f t="shared" si="35"/>
        <v>3467</v>
      </c>
      <c r="L339" s="29">
        <f t="shared" si="31"/>
        <v>2774</v>
      </c>
      <c r="M339" s="29">
        <f t="shared" si="32"/>
        <v>693</v>
      </c>
      <c r="N339" s="55"/>
    </row>
    <row r="340" ht="39" customHeight="1" spans="1:14">
      <c r="A340" s="27">
        <v>334</v>
      </c>
      <c r="B340" s="42" t="s">
        <v>680</v>
      </c>
      <c r="C340" s="38" t="s">
        <v>681</v>
      </c>
      <c r="D340" s="41" t="s">
        <v>21</v>
      </c>
      <c r="E340" s="29"/>
      <c r="F340" s="30" t="s">
        <v>22</v>
      </c>
      <c r="G340" s="29">
        <f t="shared" si="33"/>
        <v>0</v>
      </c>
      <c r="H340" s="27">
        <v>14290</v>
      </c>
      <c r="I340" s="30" t="s">
        <v>23</v>
      </c>
      <c r="J340" s="29">
        <f t="shared" si="34"/>
        <v>2144</v>
      </c>
      <c r="K340" s="29">
        <f t="shared" si="35"/>
        <v>2144</v>
      </c>
      <c r="L340" s="29">
        <f t="shared" si="31"/>
        <v>1715</v>
      </c>
      <c r="M340" s="29">
        <f t="shared" si="32"/>
        <v>429</v>
      </c>
      <c r="N340" s="55"/>
    </row>
    <row r="341" ht="51" customHeight="1" spans="1:14">
      <c r="A341" s="27">
        <v>335</v>
      </c>
      <c r="B341" s="42" t="s">
        <v>682</v>
      </c>
      <c r="C341" s="33" t="s">
        <v>683</v>
      </c>
      <c r="D341" s="41" t="s">
        <v>21</v>
      </c>
      <c r="E341" s="29"/>
      <c r="F341" s="30" t="s">
        <v>22</v>
      </c>
      <c r="G341" s="29">
        <f t="shared" si="33"/>
        <v>0</v>
      </c>
      <c r="H341" s="27">
        <v>16729</v>
      </c>
      <c r="I341" s="30" t="s">
        <v>23</v>
      </c>
      <c r="J341" s="29">
        <f t="shared" si="34"/>
        <v>2509</v>
      </c>
      <c r="K341" s="29">
        <f t="shared" si="35"/>
        <v>2509</v>
      </c>
      <c r="L341" s="29">
        <f t="shared" si="31"/>
        <v>2007</v>
      </c>
      <c r="M341" s="29">
        <f t="shared" si="32"/>
        <v>502</v>
      </c>
      <c r="N341" s="55"/>
    </row>
    <row r="342" ht="40.5" customHeight="1" spans="1:14">
      <c r="A342" s="27">
        <v>336</v>
      </c>
      <c r="B342" s="42" t="s">
        <v>684</v>
      </c>
      <c r="C342" s="33" t="s">
        <v>685</v>
      </c>
      <c r="D342" s="41" t="s">
        <v>21</v>
      </c>
      <c r="E342" s="29"/>
      <c r="F342" s="30" t="s">
        <v>22</v>
      </c>
      <c r="G342" s="29">
        <f t="shared" si="33"/>
        <v>0</v>
      </c>
      <c r="H342" s="27">
        <v>18506</v>
      </c>
      <c r="I342" s="30" t="s">
        <v>23</v>
      </c>
      <c r="J342" s="29">
        <f t="shared" si="34"/>
        <v>2776</v>
      </c>
      <c r="K342" s="29">
        <f t="shared" si="35"/>
        <v>2776</v>
      </c>
      <c r="L342" s="29">
        <f t="shared" si="31"/>
        <v>2221</v>
      </c>
      <c r="M342" s="29">
        <f t="shared" si="32"/>
        <v>555</v>
      </c>
      <c r="N342" s="55"/>
    </row>
    <row r="343" ht="43.5" customHeight="1" spans="1:14">
      <c r="A343" s="27">
        <v>337</v>
      </c>
      <c r="B343" s="42" t="s">
        <v>686</v>
      </c>
      <c r="C343" s="31" t="s">
        <v>687</v>
      </c>
      <c r="D343" s="41" t="s">
        <v>21</v>
      </c>
      <c r="E343" s="29"/>
      <c r="F343" s="30" t="s">
        <v>22</v>
      </c>
      <c r="G343" s="29">
        <f t="shared" si="33"/>
        <v>0</v>
      </c>
      <c r="H343" s="27">
        <v>15187</v>
      </c>
      <c r="I343" s="30" t="s">
        <v>23</v>
      </c>
      <c r="J343" s="29">
        <f t="shared" si="34"/>
        <v>2278</v>
      </c>
      <c r="K343" s="29">
        <f t="shared" si="35"/>
        <v>2278</v>
      </c>
      <c r="L343" s="29">
        <f t="shared" si="31"/>
        <v>1822</v>
      </c>
      <c r="M343" s="29">
        <f t="shared" si="32"/>
        <v>456</v>
      </c>
      <c r="N343" s="55"/>
    </row>
    <row r="344" ht="42.75" customHeight="1" spans="1:14">
      <c r="A344" s="27">
        <v>338</v>
      </c>
      <c r="B344" s="42" t="s">
        <v>686</v>
      </c>
      <c r="C344" s="47" t="s">
        <v>688</v>
      </c>
      <c r="D344" s="41" t="s">
        <v>21</v>
      </c>
      <c r="E344" s="29"/>
      <c r="F344" s="30" t="s">
        <v>22</v>
      </c>
      <c r="G344" s="29">
        <f t="shared" si="33"/>
        <v>0</v>
      </c>
      <c r="H344" s="27">
        <v>13711</v>
      </c>
      <c r="I344" s="30" t="s">
        <v>23</v>
      </c>
      <c r="J344" s="29">
        <f t="shared" si="34"/>
        <v>2057</v>
      </c>
      <c r="K344" s="29">
        <f t="shared" si="35"/>
        <v>2057</v>
      </c>
      <c r="L344" s="29">
        <f t="shared" si="31"/>
        <v>1646</v>
      </c>
      <c r="M344" s="29">
        <f t="shared" si="32"/>
        <v>411</v>
      </c>
      <c r="N344" s="55"/>
    </row>
    <row r="345" ht="42.75" customHeight="1" spans="1:14">
      <c r="A345" s="27">
        <v>339</v>
      </c>
      <c r="B345" s="42" t="s">
        <v>689</v>
      </c>
      <c r="C345" s="31" t="s">
        <v>690</v>
      </c>
      <c r="D345" s="41" t="s">
        <v>21</v>
      </c>
      <c r="E345" s="29"/>
      <c r="F345" s="30" t="s">
        <v>22</v>
      </c>
      <c r="G345" s="29">
        <f t="shared" si="33"/>
        <v>0</v>
      </c>
      <c r="H345" s="27">
        <v>17086</v>
      </c>
      <c r="I345" s="30" t="s">
        <v>23</v>
      </c>
      <c r="J345" s="29">
        <f t="shared" si="34"/>
        <v>2563</v>
      </c>
      <c r="K345" s="29">
        <f t="shared" si="35"/>
        <v>2563</v>
      </c>
      <c r="L345" s="29">
        <f t="shared" si="31"/>
        <v>2050</v>
      </c>
      <c r="M345" s="29">
        <f t="shared" si="32"/>
        <v>513</v>
      </c>
      <c r="N345" s="55"/>
    </row>
    <row r="346" ht="42.75" customHeight="1" spans="1:14">
      <c r="A346" s="27">
        <v>340</v>
      </c>
      <c r="B346" s="42" t="s">
        <v>691</v>
      </c>
      <c r="C346" s="31" t="s">
        <v>692</v>
      </c>
      <c r="D346" s="41" t="s">
        <v>21</v>
      </c>
      <c r="E346" s="29"/>
      <c r="F346" s="30" t="s">
        <v>22</v>
      </c>
      <c r="G346" s="29">
        <f t="shared" si="33"/>
        <v>0</v>
      </c>
      <c r="H346" s="27">
        <v>11918</v>
      </c>
      <c r="I346" s="30" t="s">
        <v>23</v>
      </c>
      <c r="J346" s="29">
        <f t="shared" si="34"/>
        <v>1788</v>
      </c>
      <c r="K346" s="29">
        <f t="shared" si="35"/>
        <v>1788</v>
      </c>
      <c r="L346" s="29">
        <f t="shared" si="31"/>
        <v>1430</v>
      </c>
      <c r="M346" s="29">
        <f t="shared" si="32"/>
        <v>358</v>
      </c>
      <c r="N346" s="55"/>
    </row>
    <row r="347" ht="47.25" customHeight="1" spans="1:14">
      <c r="A347" s="27">
        <v>341</v>
      </c>
      <c r="B347" s="42" t="s">
        <v>693</v>
      </c>
      <c r="C347" s="31" t="s">
        <v>694</v>
      </c>
      <c r="D347" s="41" t="s">
        <v>21</v>
      </c>
      <c r="E347" s="29"/>
      <c r="F347" s="30" t="s">
        <v>22</v>
      </c>
      <c r="G347" s="29">
        <f t="shared" si="33"/>
        <v>0</v>
      </c>
      <c r="H347" s="27">
        <v>22658</v>
      </c>
      <c r="I347" s="30" t="s">
        <v>23</v>
      </c>
      <c r="J347" s="29">
        <f t="shared" si="34"/>
        <v>3399</v>
      </c>
      <c r="K347" s="29">
        <f t="shared" si="35"/>
        <v>3399</v>
      </c>
      <c r="L347" s="29">
        <f t="shared" si="31"/>
        <v>2719</v>
      </c>
      <c r="M347" s="29">
        <f t="shared" si="32"/>
        <v>680</v>
      </c>
      <c r="N347" s="55"/>
    </row>
    <row r="348" ht="48.75" customHeight="1" spans="1:14">
      <c r="A348" s="27">
        <v>342</v>
      </c>
      <c r="B348" s="42" t="s">
        <v>693</v>
      </c>
      <c r="C348" s="31" t="s">
        <v>695</v>
      </c>
      <c r="D348" s="41" t="s">
        <v>21</v>
      </c>
      <c r="E348" s="29"/>
      <c r="F348" s="30" t="s">
        <v>22</v>
      </c>
      <c r="G348" s="29">
        <f t="shared" si="33"/>
        <v>0</v>
      </c>
      <c r="H348" s="27">
        <v>22364</v>
      </c>
      <c r="I348" s="30" t="s">
        <v>23</v>
      </c>
      <c r="J348" s="29">
        <f t="shared" si="34"/>
        <v>3355</v>
      </c>
      <c r="K348" s="29">
        <f t="shared" si="35"/>
        <v>3355</v>
      </c>
      <c r="L348" s="29">
        <f t="shared" si="31"/>
        <v>2684</v>
      </c>
      <c r="M348" s="29">
        <f t="shared" si="32"/>
        <v>671</v>
      </c>
      <c r="N348" s="55"/>
    </row>
    <row r="349" ht="41.25" customHeight="1" spans="1:14">
      <c r="A349" s="27">
        <v>343</v>
      </c>
      <c r="B349" s="41" t="s">
        <v>696</v>
      </c>
      <c r="C349" s="38" t="s">
        <v>697</v>
      </c>
      <c r="D349" s="41" t="s">
        <v>21</v>
      </c>
      <c r="E349" s="29"/>
      <c r="F349" s="30" t="s">
        <v>22</v>
      </c>
      <c r="G349" s="29">
        <f t="shared" si="33"/>
        <v>0</v>
      </c>
      <c r="H349" s="27">
        <v>7746</v>
      </c>
      <c r="I349" s="30" t="s">
        <v>23</v>
      </c>
      <c r="J349" s="29">
        <f t="shared" si="34"/>
        <v>1162</v>
      </c>
      <c r="K349" s="29">
        <f t="shared" si="35"/>
        <v>1162</v>
      </c>
      <c r="L349" s="29">
        <f t="shared" si="31"/>
        <v>930</v>
      </c>
      <c r="M349" s="29">
        <f t="shared" si="32"/>
        <v>232</v>
      </c>
      <c r="N349" s="38"/>
    </row>
    <row r="350" ht="44.25" customHeight="1" spans="1:14">
      <c r="A350" s="27">
        <v>344</v>
      </c>
      <c r="B350" s="42" t="s">
        <v>698</v>
      </c>
      <c r="C350" s="33" t="s">
        <v>699</v>
      </c>
      <c r="D350" s="41" t="s">
        <v>21</v>
      </c>
      <c r="E350" s="29"/>
      <c r="F350" s="30" t="s">
        <v>22</v>
      </c>
      <c r="G350" s="29">
        <f t="shared" si="33"/>
        <v>0</v>
      </c>
      <c r="H350" s="27">
        <v>14658</v>
      </c>
      <c r="I350" s="30" t="s">
        <v>23</v>
      </c>
      <c r="J350" s="29">
        <f t="shared" si="34"/>
        <v>2199</v>
      </c>
      <c r="K350" s="29">
        <f t="shared" si="35"/>
        <v>2199</v>
      </c>
      <c r="L350" s="29">
        <f t="shared" si="31"/>
        <v>1759</v>
      </c>
      <c r="M350" s="29">
        <f t="shared" si="32"/>
        <v>440</v>
      </c>
      <c r="N350" s="38"/>
    </row>
    <row r="351" ht="40.5" customHeight="1" spans="1:14">
      <c r="A351" s="27">
        <v>345</v>
      </c>
      <c r="B351" s="42" t="s">
        <v>700</v>
      </c>
      <c r="C351" s="31" t="s">
        <v>701</v>
      </c>
      <c r="D351" s="41" t="s">
        <v>21</v>
      </c>
      <c r="E351" s="29"/>
      <c r="F351" s="30" t="s">
        <v>22</v>
      </c>
      <c r="G351" s="29">
        <f t="shared" si="33"/>
        <v>0</v>
      </c>
      <c r="H351" s="27">
        <v>14335</v>
      </c>
      <c r="I351" s="30" t="s">
        <v>23</v>
      </c>
      <c r="J351" s="29">
        <f t="shared" si="34"/>
        <v>2150</v>
      </c>
      <c r="K351" s="29">
        <f t="shared" si="35"/>
        <v>2150</v>
      </c>
      <c r="L351" s="29">
        <f t="shared" si="31"/>
        <v>1720</v>
      </c>
      <c r="M351" s="29">
        <f t="shared" si="32"/>
        <v>430</v>
      </c>
      <c r="N351" s="55"/>
    </row>
    <row r="352" ht="40.5" customHeight="1" spans="1:14">
      <c r="A352" s="27">
        <v>346</v>
      </c>
      <c r="B352" s="42" t="s">
        <v>702</v>
      </c>
      <c r="C352" s="33" t="s">
        <v>703</v>
      </c>
      <c r="D352" s="41" t="s">
        <v>21</v>
      </c>
      <c r="E352" s="29"/>
      <c r="F352" s="30" t="s">
        <v>22</v>
      </c>
      <c r="G352" s="29">
        <f t="shared" si="33"/>
        <v>0</v>
      </c>
      <c r="H352" s="27">
        <v>23384</v>
      </c>
      <c r="I352" s="30" t="s">
        <v>23</v>
      </c>
      <c r="J352" s="29">
        <f t="shared" si="34"/>
        <v>3508</v>
      </c>
      <c r="K352" s="29">
        <f t="shared" si="35"/>
        <v>3508</v>
      </c>
      <c r="L352" s="29">
        <f t="shared" si="31"/>
        <v>2806</v>
      </c>
      <c r="M352" s="29">
        <f t="shared" si="32"/>
        <v>702</v>
      </c>
      <c r="N352" s="55"/>
    </row>
    <row r="353" ht="40.5" customHeight="1" spans="1:14">
      <c r="A353" s="27">
        <v>347</v>
      </c>
      <c r="B353" s="42" t="s">
        <v>704</v>
      </c>
      <c r="C353" s="57" t="s">
        <v>705</v>
      </c>
      <c r="D353" s="41" t="s">
        <v>21</v>
      </c>
      <c r="E353" s="29"/>
      <c r="F353" s="30" t="s">
        <v>22</v>
      </c>
      <c r="G353" s="29">
        <f t="shared" si="33"/>
        <v>0</v>
      </c>
      <c r="H353" s="27">
        <v>19745</v>
      </c>
      <c r="I353" s="30" t="s">
        <v>23</v>
      </c>
      <c r="J353" s="29">
        <f t="shared" si="34"/>
        <v>2962</v>
      </c>
      <c r="K353" s="29">
        <f t="shared" si="35"/>
        <v>2962</v>
      </c>
      <c r="L353" s="29">
        <f t="shared" si="31"/>
        <v>2370</v>
      </c>
      <c r="M353" s="29">
        <f t="shared" si="32"/>
        <v>592</v>
      </c>
      <c r="N353" s="55"/>
    </row>
    <row r="354" ht="54.75" customHeight="1" spans="1:14">
      <c r="A354" s="27">
        <v>348</v>
      </c>
      <c r="B354" s="42" t="s">
        <v>706</v>
      </c>
      <c r="C354" s="33" t="s">
        <v>707</v>
      </c>
      <c r="D354" s="41" t="s">
        <v>21</v>
      </c>
      <c r="E354" s="29"/>
      <c r="F354" s="30" t="s">
        <v>22</v>
      </c>
      <c r="G354" s="29">
        <f t="shared" si="33"/>
        <v>0</v>
      </c>
      <c r="H354" s="27">
        <v>21834</v>
      </c>
      <c r="I354" s="30" t="s">
        <v>23</v>
      </c>
      <c r="J354" s="29">
        <f t="shared" si="34"/>
        <v>3275</v>
      </c>
      <c r="K354" s="29">
        <f t="shared" si="35"/>
        <v>3275</v>
      </c>
      <c r="L354" s="29">
        <f t="shared" si="31"/>
        <v>2620</v>
      </c>
      <c r="M354" s="29">
        <f t="shared" si="32"/>
        <v>655</v>
      </c>
      <c r="N354" s="55"/>
    </row>
    <row r="355" ht="41.25" customHeight="1" spans="1:14">
      <c r="A355" s="27">
        <v>349</v>
      </c>
      <c r="B355" s="42" t="s">
        <v>708</v>
      </c>
      <c r="C355" s="40" t="s">
        <v>709</v>
      </c>
      <c r="D355" s="41" t="s">
        <v>21</v>
      </c>
      <c r="E355" s="29"/>
      <c r="F355" s="30" t="s">
        <v>22</v>
      </c>
      <c r="G355" s="29">
        <f t="shared" si="33"/>
        <v>0</v>
      </c>
      <c r="H355" s="27">
        <v>15262</v>
      </c>
      <c r="I355" s="30" t="s">
        <v>23</v>
      </c>
      <c r="J355" s="29">
        <f t="shared" si="34"/>
        <v>2289</v>
      </c>
      <c r="K355" s="29">
        <f t="shared" si="35"/>
        <v>2289</v>
      </c>
      <c r="L355" s="29">
        <f t="shared" si="31"/>
        <v>1831</v>
      </c>
      <c r="M355" s="29">
        <f t="shared" si="32"/>
        <v>458</v>
      </c>
      <c r="N355" s="55"/>
    </row>
    <row r="356" ht="41.25" customHeight="1" spans="1:14">
      <c r="A356" s="27">
        <v>350</v>
      </c>
      <c r="B356" s="42" t="s">
        <v>710</v>
      </c>
      <c r="C356" s="33" t="s">
        <v>711</v>
      </c>
      <c r="D356" s="41" t="s">
        <v>21</v>
      </c>
      <c r="E356" s="29"/>
      <c r="F356" s="30" t="s">
        <v>22</v>
      </c>
      <c r="G356" s="29">
        <f t="shared" si="33"/>
        <v>0</v>
      </c>
      <c r="H356" s="27">
        <v>14576</v>
      </c>
      <c r="I356" s="30" t="s">
        <v>23</v>
      </c>
      <c r="J356" s="29">
        <f t="shared" si="34"/>
        <v>2186</v>
      </c>
      <c r="K356" s="29">
        <f t="shared" si="35"/>
        <v>2186</v>
      </c>
      <c r="L356" s="29">
        <f t="shared" si="31"/>
        <v>1749</v>
      </c>
      <c r="M356" s="29">
        <f t="shared" si="32"/>
        <v>437</v>
      </c>
      <c r="N356" s="55"/>
    </row>
    <row r="357" ht="41.25" customHeight="1" spans="1:14">
      <c r="A357" s="27">
        <v>351</v>
      </c>
      <c r="B357" s="42" t="s">
        <v>712</v>
      </c>
      <c r="C357" s="33" t="s">
        <v>713</v>
      </c>
      <c r="D357" s="41" t="s">
        <v>21</v>
      </c>
      <c r="E357" s="29"/>
      <c r="F357" s="30" t="s">
        <v>22</v>
      </c>
      <c r="G357" s="29">
        <f t="shared" si="33"/>
        <v>0</v>
      </c>
      <c r="H357" s="27">
        <v>18117</v>
      </c>
      <c r="I357" s="30" t="s">
        <v>23</v>
      </c>
      <c r="J357" s="29">
        <f t="shared" si="34"/>
        <v>2718</v>
      </c>
      <c r="K357" s="29">
        <f t="shared" si="35"/>
        <v>2718</v>
      </c>
      <c r="L357" s="29">
        <f t="shared" si="31"/>
        <v>2174</v>
      </c>
      <c r="M357" s="29">
        <f t="shared" si="32"/>
        <v>544</v>
      </c>
      <c r="N357" s="55"/>
    </row>
    <row r="358" ht="41.25" customHeight="1" spans="1:14">
      <c r="A358" s="27">
        <v>352</v>
      </c>
      <c r="B358" s="42" t="s">
        <v>714</v>
      </c>
      <c r="C358" s="33" t="s">
        <v>715</v>
      </c>
      <c r="D358" s="41" t="s">
        <v>21</v>
      </c>
      <c r="E358" s="29"/>
      <c r="F358" s="30" t="s">
        <v>22</v>
      </c>
      <c r="G358" s="29">
        <f t="shared" si="33"/>
        <v>0</v>
      </c>
      <c r="H358" s="27">
        <v>11949</v>
      </c>
      <c r="I358" s="30" t="s">
        <v>23</v>
      </c>
      <c r="J358" s="29">
        <f t="shared" si="34"/>
        <v>1792</v>
      </c>
      <c r="K358" s="29">
        <f t="shared" si="35"/>
        <v>1792</v>
      </c>
      <c r="L358" s="29">
        <f t="shared" si="31"/>
        <v>1434</v>
      </c>
      <c r="M358" s="29">
        <f t="shared" si="32"/>
        <v>358</v>
      </c>
      <c r="N358" s="55"/>
    </row>
    <row r="359" ht="52.5" customHeight="1" spans="1:14">
      <c r="A359" s="27">
        <v>353</v>
      </c>
      <c r="B359" s="42" t="s">
        <v>716</v>
      </c>
      <c r="C359" s="33" t="s">
        <v>717</v>
      </c>
      <c r="D359" s="41" t="s">
        <v>21</v>
      </c>
      <c r="E359" s="29"/>
      <c r="F359" s="30" t="s">
        <v>22</v>
      </c>
      <c r="G359" s="29">
        <f t="shared" si="33"/>
        <v>0</v>
      </c>
      <c r="H359" s="27">
        <v>18992</v>
      </c>
      <c r="I359" s="30" t="s">
        <v>23</v>
      </c>
      <c r="J359" s="29">
        <f t="shared" si="34"/>
        <v>2849</v>
      </c>
      <c r="K359" s="29">
        <f t="shared" si="35"/>
        <v>2849</v>
      </c>
      <c r="L359" s="29">
        <f t="shared" si="31"/>
        <v>2279</v>
      </c>
      <c r="M359" s="29">
        <f t="shared" si="32"/>
        <v>570</v>
      </c>
      <c r="N359" s="55"/>
    </row>
    <row r="360" ht="39" customHeight="1" spans="1:14">
      <c r="A360" s="27">
        <v>354</v>
      </c>
      <c r="B360" s="42" t="s">
        <v>718</v>
      </c>
      <c r="C360" s="33" t="s">
        <v>719</v>
      </c>
      <c r="D360" s="41" t="s">
        <v>21</v>
      </c>
      <c r="E360" s="29"/>
      <c r="F360" s="30" t="s">
        <v>22</v>
      </c>
      <c r="G360" s="29">
        <f t="shared" si="33"/>
        <v>0</v>
      </c>
      <c r="H360" s="27">
        <v>15948</v>
      </c>
      <c r="I360" s="30" t="s">
        <v>23</v>
      </c>
      <c r="J360" s="29">
        <f t="shared" si="34"/>
        <v>2392</v>
      </c>
      <c r="K360" s="29">
        <f t="shared" si="35"/>
        <v>2392</v>
      </c>
      <c r="L360" s="29">
        <f t="shared" si="31"/>
        <v>1914</v>
      </c>
      <c r="M360" s="29">
        <f t="shared" si="32"/>
        <v>478</v>
      </c>
      <c r="N360" s="55"/>
    </row>
    <row r="361" ht="43.5" customHeight="1" spans="1:14">
      <c r="A361" s="27">
        <v>355</v>
      </c>
      <c r="B361" s="42" t="s">
        <v>654</v>
      </c>
      <c r="C361" s="33" t="s">
        <v>720</v>
      </c>
      <c r="D361" s="41" t="s">
        <v>21</v>
      </c>
      <c r="E361" s="29"/>
      <c r="F361" s="30" t="s">
        <v>22</v>
      </c>
      <c r="G361" s="29">
        <f t="shared" si="33"/>
        <v>0</v>
      </c>
      <c r="H361" s="27">
        <v>15284</v>
      </c>
      <c r="I361" s="30" t="s">
        <v>23</v>
      </c>
      <c r="J361" s="29">
        <f t="shared" si="34"/>
        <v>2293</v>
      </c>
      <c r="K361" s="29">
        <f t="shared" si="35"/>
        <v>2293</v>
      </c>
      <c r="L361" s="29">
        <f t="shared" si="31"/>
        <v>1834</v>
      </c>
      <c r="M361" s="29">
        <f t="shared" si="32"/>
        <v>459</v>
      </c>
      <c r="N361" s="55"/>
    </row>
    <row r="362" ht="38.25" customHeight="1" spans="1:14">
      <c r="A362" s="27">
        <v>356</v>
      </c>
      <c r="B362" s="42" t="s">
        <v>721</v>
      </c>
      <c r="C362" s="40" t="s">
        <v>722</v>
      </c>
      <c r="D362" s="41" t="s">
        <v>21</v>
      </c>
      <c r="E362" s="29"/>
      <c r="F362" s="30" t="s">
        <v>22</v>
      </c>
      <c r="G362" s="29">
        <f t="shared" si="33"/>
        <v>0</v>
      </c>
      <c r="H362" s="27">
        <v>11811</v>
      </c>
      <c r="I362" s="30" t="s">
        <v>23</v>
      </c>
      <c r="J362" s="29">
        <f t="shared" si="34"/>
        <v>1772</v>
      </c>
      <c r="K362" s="29">
        <f t="shared" si="35"/>
        <v>1772</v>
      </c>
      <c r="L362" s="29">
        <f t="shared" si="31"/>
        <v>1418</v>
      </c>
      <c r="M362" s="29">
        <f t="shared" si="32"/>
        <v>354</v>
      </c>
      <c r="N362" s="55"/>
    </row>
    <row r="363" ht="38.25" customHeight="1" spans="1:14">
      <c r="A363" s="27">
        <v>357</v>
      </c>
      <c r="B363" s="42" t="s">
        <v>723</v>
      </c>
      <c r="C363" s="33" t="s">
        <v>724</v>
      </c>
      <c r="D363" s="41" t="s">
        <v>21</v>
      </c>
      <c r="E363" s="29"/>
      <c r="F363" s="30" t="s">
        <v>22</v>
      </c>
      <c r="G363" s="29">
        <f t="shared" si="33"/>
        <v>0</v>
      </c>
      <c r="H363" s="27">
        <v>11543</v>
      </c>
      <c r="I363" s="30" t="s">
        <v>23</v>
      </c>
      <c r="J363" s="29">
        <f t="shared" si="34"/>
        <v>1731</v>
      </c>
      <c r="K363" s="29">
        <f t="shared" si="35"/>
        <v>1731</v>
      </c>
      <c r="L363" s="29">
        <f t="shared" si="31"/>
        <v>1385</v>
      </c>
      <c r="M363" s="29">
        <f t="shared" si="32"/>
        <v>346</v>
      </c>
      <c r="N363" s="55"/>
    </row>
    <row r="364" ht="38.25" customHeight="1" spans="1:14">
      <c r="A364" s="27">
        <v>358</v>
      </c>
      <c r="B364" s="42" t="s">
        <v>725</v>
      </c>
      <c r="C364" s="33" t="s">
        <v>726</v>
      </c>
      <c r="D364" s="41" t="s">
        <v>21</v>
      </c>
      <c r="E364" s="29"/>
      <c r="F364" s="30" t="s">
        <v>22</v>
      </c>
      <c r="G364" s="29">
        <f t="shared" si="33"/>
        <v>0</v>
      </c>
      <c r="H364" s="27">
        <v>15407</v>
      </c>
      <c r="I364" s="30" t="s">
        <v>23</v>
      </c>
      <c r="J364" s="29">
        <f t="shared" si="34"/>
        <v>2311</v>
      </c>
      <c r="K364" s="29">
        <f t="shared" si="35"/>
        <v>2311</v>
      </c>
      <c r="L364" s="29">
        <f t="shared" si="31"/>
        <v>1849</v>
      </c>
      <c r="M364" s="29">
        <f t="shared" si="32"/>
        <v>462</v>
      </c>
      <c r="N364" s="55"/>
    </row>
    <row r="365" ht="38.25" customHeight="1" spans="1:14">
      <c r="A365" s="27">
        <v>359</v>
      </c>
      <c r="B365" s="42" t="s">
        <v>727</v>
      </c>
      <c r="C365" s="38" t="s">
        <v>728</v>
      </c>
      <c r="D365" s="41" t="s">
        <v>21</v>
      </c>
      <c r="E365" s="29"/>
      <c r="F365" s="30" t="s">
        <v>22</v>
      </c>
      <c r="G365" s="29">
        <f t="shared" si="33"/>
        <v>0</v>
      </c>
      <c r="H365" s="27">
        <v>14799</v>
      </c>
      <c r="I365" s="30" t="s">
        <v>23</v>
      </c>
      <c r="J365" s="29">
        <f t="shared" si="34"/>
        <v>2220</v>
      </c>
      <c r="K365" s="29">
        <f t="shared" si="35"/>
        <v>2220</v>
      </c>
      <c r="L365" s="29">
        <f t="shared" si="31"/>
        <v>1776</v>
      </c>
      <c r="M365" s="29">
        <f t="shared" si="32"/>
        <v>444</v>
      </c>
      <c r="N365" s="55"/>
    </row>
    <row r="366" ht="38.25" customHeight="1" spans="1:14">
      <c r="A366" s="27">
        <v>360</v>
      </c>
      <c r="B366" s="42" t="s">
        <v>729</v>
      </c>
      <c r="C366" s="33" t="s">
        <v>730</v>
      </c>
      <c r="D366" s="41" t="s">
        <v>21</v>
      </c>
      <c r="E366" s="29"/>
      <c r="F366" s="30" t="s">
        <v>22</v>
      </c>
      <c r="G366" s="29">
        <f t="shared" si="33"/>
        <v>0</v>
      </c>
      <c r="H366" s="27">
        <v>27008</v>
      </c>
      <c r="I366" s="30" t="s">
        <v>23</v>
      </c>
      <c r="J366" s="29">
        <f t="shared" si="34"/>
        <v>4051</v>
      </c>
      <c r="K366" s="29">
        <f t="shared" si="35"/>
        <v>4051</v>
      </c>
      <c r="L366" s="29">
        <f t="shared" si="31"/>
        <v>3241</v>
      </c>
      <c r="M366" s="29">
        <f t="shared" si="32"/>
        <v>810</v>
      </c>
      <c r="N366" s="55"/>
    </row>
    <row r="367" ht="38.25" customHeight="1" spans="1:14">
      <c r="A367" s="27">
        <v>361</v>
      </c>
      <c r="B367" s="30" t="s">
        <v>731</v>
      </c>
      <c r="C367" s="33" t="s">
        <v>732</v>
      </c>
      <c r="D367" s="41" t="s">
        <v>21</v>
      </c>
      <c r="E367" s="29"/>
      <c r="F367" s="30" t="s">
        <v>22</v>
      </c>
      <c r="G367" s="29">
        <f t="shared" si="33"/>
        <v>0</v>
      </c>
      <c r="H367" s="27">
        <v>13553</v>
      </c>
      <c r="I367" s="30" t="s">
        <v>23</v>
      </c>
      <c r="J367" s="29">
        <f t="shared" si="34"/>
        <v>2033</v>
      </c>
      <c r="K367" s="29">
        <f t="shared" si="35"/>
        <v>2033</v>
      </c>
      <c r="L367" s="29">
        <f t="shared" si="31"/>
        <v>1626</v>
      </c>
      <c r="M367" s="29">
        <f t="shared" si="32"/>
        <v>407</v>
      </c>
      <c r="N367" s="55"/>
    </row>
    <row r="368" ht="38.25" customHeight="1" spans="1:14">
      <c r="A368" s="27">
        <v>362</v>
      </c>
      <c r="B368" s="42" t="s">
        <v>733</v>
      </c>
      <c r="C368" s="40" t="s">
        <v>734</v>
      </c>
      <c r="D368" s="41" t="s">
        <v>21</v>
      </c>
      <c r="E368" s="29"/>
      <c r="F368" s="30" t="s">
        <v>22</v>
      </c>
      <c r="G368" s="29">
        <f t="shared" si="33"/>
        <v>0</v>
      </c>
      <c r="H368" s="27">
        <v>17941</v>
      </c>
      <c r="I368" s="30" t="s">
        <v>23</v>
      </c>
      <c r="J368" s="29">
        <f t="shared" si="34"/>
        <v>2691</v>
      </c>
      <c r="K368" s="29">
        <f t="shared" si="35"/>
        <v>2691</v>
      </c>
      <c r="L368" s="29">
        <f t="shared" si="31"/>
        <v>2153</v>
      </c>
      <c r="M368" s="29">
        <f t="shared" si="32"/>
        <v>538</v>
      </c>
      <c r="N368" s="55"/>
    </row>
    <row r="369" ht="49.5" customHeight="1" spans="1:14">
      <c r="A369" s="27">
        <v>363</v>
      </c>
      <c r="B369" s="30" t="s">
        <v>735</v>
      </c>
      <c r="C369" s="33" t="s">
        <v>736</v>
      </c>
      <c r="D369" s="41" t="s">
        <v>21</v>
      </c>
      <c r="E369" s="29"/>
      <c r="F369" s="30" t="s">
        <v>22</v>
      </c>
      <c r="G369" s="29">
        <f t="shared" si="33"/>
        <v>0</v>
      </c>
      <c r="H369" s="27">
        <v>13468</v>
      </c>
      <c r="I369" s="30" t="s">
        <v>23</v>
      </c>
      <c r="J369" s="29">
        <f t="shared" si="34"/>
        <v>2020</v>
      </c>
      <c r="K369" s="29">
        <f t="shared" si="35"/>
        <v>2020</v>
      </c>
      <c r="L369" s="29">
        <f t="shared" si="31"/>
        <v>1616</v>
      </c>
      <c r="M369" s="29">
        <f t="shared" si="32"/>
        <v>404</v>
      </c>
      <c r="N369" s="55"/>
    </row>
    <row r="370" ht="41.25" customHeight="1" spans="1:14">
      <c r="A370" s="27">
        <v>364</v>
      </c>
      <c r="B370" s="30" t="s">
        <v>737</v>
      </c>
      <c r="C370" s="40" t="s">
        <v>738</v>
      </c>
      <c r="D370" s="41" t="s">
        <v>21</v>
      </c>
      <c r="E370" s="29"/>
      <c r="F370" s="30" t="s">
        <v>22</v>
      </c>
      <c r="G370" s="29">
        <f t="shared" si="33"/>
        <v>0</v>
      </c>
      <c r="H370" s="27">
        <v>20046</v>
      </c>
      <c r="I370" s="30" t="s">
        <v>23</v>
      </c>
      <c r="J370" s="29">
        <f t="shared" si="34"/>
        <v>3007</v>
      </c>
      <c r="K370" s="29">
        <f t="shared" si="35"/>
        <v>3007</v>
      </c>
      <c r="L370" s="29">
        <f t="shared" si="31"/>
        <v>2406</v>
      </c>
      <c r="M370" s="29">
        <f t="shared" si="32"/>
        <v>601</v>
      </c>
      <c r="N370" s="55"/>
    </row>
    <row r="371" ht="48.75" customHeight="1" spans="1:14">
      <c r="A371" s="27">
        <v>365</v>
      </c>
      <c r="B371" s="30" t="s">
        <v>739</v>
      </c>
      <c r="C371" s="33" t="s">
        <v>740</v>
      </c>
      <c r="D371" s="41" t="s">
        <v>21</v>
      </c>
      <c r="E371" s="29"/>
      <c r="F371" s="30" t="s">
        <v>22</v>
      </c>
      <c r="G371" s="29">
        <f t="shared" si="33"/>
        <v>0</v>
      </c>
      <c r="H371" s="27">
        <v>15284</v>
      </c>
      <c r="I371" s="30" t="s">
        <v>23</v>
      </c>
      <c r="J371" s="29">
        <f t="shared" si="34"/>
        <v>2293</v>
      </c>
      <c r="K371" s="29">
        <f t="shared" si="35"/>
        <v>2293</v>
      </c>
      <c r="L371" s="29">
        <f t="shared" si="31"/>
        <v>1834</v>
      </c>
      <c r="M371" s="29">
        <f t="shared" si="32"/>
        <v>459</v>
      </c>
      <c r="N371" s="55"/>
    </row>
    <row r="372" ht="48.75" customHeight="1" spans="1:14">
      <c r="A372" s="27">
        <v>366</v>
      </c>
      <c r="B372" s="30" t="s">
        <v>741</v>
      </c>
      <c r="C372" s="33" t="s">
        <v>742</v>
      </c>
      <c r="D372" s="41" t="s">
        <v>21</v>
      </c>
      <c r="E372" s="29"/>
      <c r="F372" s="30" t="s">
        <v>22</v>
      </c>
      <c r="G372" s="29">
        <f t="shared" si="33"/>
        <v>0</v>
      </c>
      <c r="H372" s="27">
        <v>17113</v>
      </c>
      <c r="I372" s="30" t="s">
        <v>23</v>
      </c>
      <c r="J372" s="29">
        <f t="shared" si="34"/>
        <v>2567</v>
      </c>
      <c r="K372" s="29">
        <f t="shared" si="35"/>
        <v>2567</v>
      </c>
      <c r="L372" s="29">
        <f t="shared" si="31"/>
        <v>2054</v>
      </c>
      <c r="M372" s="29">
        <f t="shared" si="32"/>
        <v>513</v>
      </c>
      <c r="N372" s="55"/>
    </row>
    <row r="373" ht="46.5" customHeight="1" spans="1:14">
      <c r="A373" s="27">
        <v>367</v>
      </c>
      <c r="B373" s="30" t="s">
        <v>743</v>
      </c>
      <c r="C373" s="33" t="s">
        <v>744</v>
      </c>
      <c r="D373" s="41" t="s">
        <v>21</v>
      </c>
      <c r="E373" s="29"/>
      <c r="F373" s="30" t="s">
        <v>22</v>
      </c>
      <c r="G373" s="29">
        <f t="shared" si="33"/>
        <v>0</v>
      </c>
      <c r="H373" s="27">
        <v>17050</v>
      </c>
      <c r="I373" s="30" t="s">
        <v>23</v>
      </c>
      <c r="J373" s="29">
        <f t="shared" si="34"/>
        <v>2558</v>
      </c>
      <c r="K373" s="29">
        <f t="shared" si="35"/>
        <v>2558</v>
      </c>
      <c r="L373" s="29">
        <f t="shared" si="31"/>
        <v>2046</v>
      </c>
      <c r="M373" s="29">
        <f t="shared" si="32"/>
        <v>512</v>
      </c>
      <c r="N373" s="55"/>
    </row>
    <row r="374" ht="44.25" customHeight="1" spans="1:14">
      <c r="A374" s="27">
        <v>368</v>
      </c>
      <c r="B374" s="30" t="s">
        <v>745</v>
      </c>
      <c r="C374" s="40" t="s">
        <v>746</v>
      </c>
      <c r="D374" s="41" t="s">
        <v>21</v>
      </c>
      <c r="E374" s="29"/>
      <c r="F374" s="30" t="s">
        <v>22</v>
      </c>
      <c r="G374" s="29">
        <f t="shared" si="33"/>
        <v>0</v>
      </c>
      <c r="H374" s="27">
        <v>14749</v>
      </c>
      <c r="I374" s="30" t="s">
        <v>23</v>
      </c>
      <c r="J374" s="29">
        <f t="shared" si="34"/>
        <v>2212</v>
      </c>
      <c r="K374" s="29">
        <f t="shared" si="35"/>
        <v>2212</v>
      </c>
      <c r="L374" s="29">
        <f t="shared" si="31"/>
        <v>1770</v>
      </c>
      <c r="M374" s="29">
        <f t="shared" si="32"/>
        <v>442</v>
      </c>
      <c r="N374" s="55"/>
    </row>
    <row r="375" ht="44.25" customHeight="1" spans="1:14">
      <c r="A375" s="27">
        <v>369</v>
      </c>
      <c r="B375" s="30" t="s">
        <v>747</v>
      </c>
      <c r="C375" s="40" t="s">
        <v>748</v>
      </c>
      <c r="D375" s="41" t="s">
        <v>21</v>
      </c>
      <c r="E375" s="29"/>
      <c r="F375" s="30" t="s">
        <v>22</v>
      </c>
      <c r="G375" s="29">
        <f t="shared" si="33"/>
        <v>0</v>
      </c>
      <c r="H375" s="27">
        <v>10852</v>
      </c>
      <c r="I375" s="30" t="s">
        <v>23</v>
      </c>
      <c r="J375" s="29">
        <f t="shared" si="34"/>
        <v>1628</v>
      </c>
      <c r="K375" s="29">
        <f t="shared" si="35"/>
        <v>1628</v>
      </c>
      <c r="L375" s="29">
        <f t="shared" si="31"/>
        <v>1302</v>
      </c>
      <c r="M375" s="29">
        <f t="shared" si="32"/>
        <v>326</v>
      </c>
      <c r="N375" s="55"/>
    </row>
    <row r="376" ht="53.25" customHeight="1" spans="1:14">
      <c r="A376" s="27">
        <v>370</v>
      </c>
      <c r="B376" s="30" t="s">
        <v>749</v>
      </c>
      <c r="C376" s="33" t="s">
        <v>750</v>
      </c>
      <c r="D376" s="41" t="s">
        <v>21</v>
      </c>
      <c r="E376" s="29"/>
      <c r="F376" s="30" t="s">
        <v>22</v>
      </c>
      <c r="G376" s="29">
        <f t="shared" si="33"/>
        <v>0</v>
      </c>
      <c r="H376" s="27">
        <v>15052</v>
      </c>
      <c r="I376" s="30" t="s">
        <v>23</v>
      </c>
      <c r="J376" s="29">
        <f t="shared" si="34"/>
        <v>2258</v>
      </c>
      <c r="K376" s="29">
        <f t="shared" si="35"/>
        <v>2258</v>
      </c>
      <c r="L376" s="29">
        <f t="shared" si="31"/>
        <v>1806</v>
      </c>
      <c r="M376" s="29">
        <f t="shared" si="32"/>
        <v>452</v>
      </c>
      <c r="N376" s="55"/>
    </row>
    <row r="377" ht="42.75" customHeight="1" spans="1:14">
      <c r="A377" s="27">
        <v>371</v>
      </c>
      <c r="B377" s="30" t="s">
        <v>751</v>
      </c>
      <c r="C377" s="38" t="s">
        <v>752</v>
      </c>
      <c r="D377" s="41" t="s">
        <v>21</v>
      </c>
      <c r="E377" s="29"/>
      <c r="F377" s="30" t="s">
        <v>22</v>
      </c>
      <c r="G377" s="29">
        <f t="shared" si="33"/>
        <v>0</v>
      </c>
      <c r="H377" s="27">
        <v>31131</v>
      </c>
      <c r="I377" s="30" t="s">
        <v>23</v>
      </c>
      <c r="J377" s="29">
        <f t="shared" si="34"/>
        <v>4670</v>
      </c>
      <c r="K377" s="29">
        <f t="shared" si="35"/>
        <v>4670</v>
      </c>
      <c r="L377" s="29">
        <f t="shared" si="31"/>
        <v>3736</v>
      </c>
      <c r="M377" s="29">
        <f t="shared" si="32"/>
        <v>934</v>
      </c>
      <c r="N377" s="55"/>
    </row>
    <row r="378" ht="48.75" customHeight="1" spans="1:14">
      <c r="A378" s="27">
        <v>372</v>
      </c>
      <c r="B378" s="30" t="s">
        <v>753</v>
      </c>
      <c r="C378" s="38" t="s">
        <v>754</v>
      </c>
      <c r="D378" s="41" t="s">
        <v>21</v>
      </c>
      <c r="E378" s="29"/>
      <c r="F378" s="30" t="s">
        <v>22</v>
      </c>
      <c r="G378" s="29">
        <f t="shared" si="33"/>
        <v>0</v>
      </c>
      <c r="H378" s="27">
        <v>13003</v>
      </c>
      <c r="I378" s="30" t="s">
        <v>23</v>
      </c>
      <c r="J378" s="29">
        <f t="shared" si="34"/>
        <v>1950</v>
      </c>
      <c r="K378" s="29">
        <f t="shared" si="35"/>
        <v>1950</v>
      </c>
      <c r="L378" s="29">
        <f t="shared" si="31"/>
        <v>1560</v>
      </c>
      <c r="M378" s="29">
        <f t="shared" si="32"/>
        <v>390</v>
      </c>
      <c r="N378" s="55"/>
    </row>
    <row r="379" ht="45.75" customHeight="1" spans="1:14">
      <c r="A379" s="27">
        <v>373</v>
      </c>
      <c r="B379" s="30" t="s">
        <v>755</v>
      </c>
      <c r="C379" s="38" t="s">
        <v>756</v>
      </c>
      <c r="D379" s="41" t="s">
        <v>21</v>
      </c>
      <c r="E379" s="29"/>
      <c r="F379" s="30" t="s">
        <v>22</v>
      </c>
      <c r="G379" s="29">
        <f t="shared" si="33"/>
        <v>0</v>
      </c>
      <c r="H379" s="27">
        <v>17534</v>
      </c>
      <c r="I379" s="30" t="s">
        <v>23</v>
      </c>
      <c r="J379" s="29">
        <f t="shared" si="34"/>
        <v>2630</v>
      </c>
      <c r="K379" s="29">
        <f t="shared" si="35"/>
        <v>2630</v>
      </c>
      <c r="L379" s="29">
        <f t="shared" si="31"/>
        <v>2104</v>
      </c>
      <c r="M379" s="29">
        <f t="shared" si="32"/>
        <v>526</v>
      </c>
      <c r="N379" s="55"/>
    </row>
    <row r="380" ht="38.25" customHeight="1" spans="1:14">
      <c r="A380" s="27">
        <v>374</v>
      </c>
      <c r="B380" s="30" t="s">
        <v>757</v>
      </c>
      <c r="C380" s="38" t="s">
        <v>758</v>
      </c>
      <c r="D380" s="41" t="s">
        <v>21</v>
      </c>
      <c r="E380" s="29"/>
      <c r="F380" s="30" t="s">
        <v>22</v>
      </c>
      <c r="G380" s="29">
        <f t="shared" si="33"/>
        <v>0</v>
      </c>
      <c r="H380" s="27">
        <v>20621</v>
      </c>
      <c r="I380" s="30" t="s">
        <v>23</v>
      </c>
      <c r="J380" s="29">
        <f t="shared" si="34"/>
        <v>3093</v>
      </c>
      <c r="K380" s="29">
        <f t="shared" si="35"/>
        <v>3093</v>
      </c>
      <c r="L380" s="29">
        <f t="shared" si="31"/>
        <v>2474</v>
      </c>
      <c r="M380" s="29">
        <f t="shared" si="32"/>
        <v>619</v>
      </c>
      <c r="N380" s="55"/>
    </row>
    <row r="381" ht="44.25" customHeight="1" spans="1:14">
      <c r="A381" s="27">
        <v>375</v>
      </c>
      <c r="B381" s="30" t="s">
        <v>759</v>
      </c>
      <c r="C381" s="33" t="s">
        <v>760</v>
      </c>
      <c r="D381" s="41" t="s">
        <v>21</v>
      </c>
      <c r="E381" s="29"/>
      <c r="F381" s="30" t="s">
        <v>22</v>
      </c>
      <c r="G381" s="29">
        <f t="shared" si="33"/>
        <v>0</v>
      </c>
      <c r="H381" s="27">
        <v>20984</v>
      </c>
      <c r="I381" s="30" t="s">
        <v>23</v>
      </c>
      <c r="J381" s="29">
        <f t="shared" si="34"/>
        <v>3148</v>
      </c>
      <c r="K381" s="29">
        <f t="shared" si="35"/>
        <v>3148</v>
      </c>
      <c r="L381" s="29">
        <f t="shared" si="31"/>
        <v>2518</v>
      </c>
      <c r="M381" s="29">
        <f t="shared" si="32"/>
        <v>630</v>
      </c>
      <c r="N381" s="55"/>
    </row>
    <row r="382" ht="42.75" customHeight="1" spans="1:14">
      <c r="A382" s="27">
        <v>376</v>
      </c>
      <c r="B382" s="30" t="s">
        <v>761</v>
      </c>
      <c r="C382" s="31" t="s">
        <v>762</v>
      </c>
      <c r="D382" s="41" t="s">
        <v>21</v>
      </c>
      <c r="E382" s="29"/>
      <c r="F382" s="30" t="s">
        <v>22</v>
      </c>
      <c r="G382" s="29">
        <f t="shared" si="33"/>
        <v>0</v>
      </c>
      <c r="H382" s="27">
        <v>8360</v>
      </c>
      <c r="I382" s="30" t="s">
        <v>23</v>
      </c>
      <c r="J382" s="29">
        <f t="shared" si="34"/>
        <v>1254</v>
      </c>
      <c r="K382" s="29">
        <f t="shared" si="35"/>
        <v>1254</v>
      </c>
      <c r="L382" s="29">
        <f t="shared" si="31"/>
        <v>1003</v>
      </c>
      <c r="M382" s="29">
        <f t="shared" si="32"/>
        <v>251</v>
      </c>
      <c r="N382" s="55"/>
    </row>
    <row r="383" ht="44.25" customHeight="1" spans="1:14">
      <c r="A383" s="27">
        <v>377</v>
      </c>
      <c r="B383" s="30" t="s">
        <v>763</v>
      </c>
      <c r="C383" s="38" t="s">
        <v>764</v>
      </c>
      <c r="D383" s="41" t="s">
        <v>21</v>
      </c>
      <c r="E383" s="29"/>
      <c r="F383" s="30" t="s">
        <v>22</v>
      </c>
      <c r="G383" s="29">
        <f t="shared" si="33"/>
        <v>0</v>
      </c>
      <c r="H383" s="27">
        <v>13101</v>
      </c>
      <c r="I383" s="30" t="s">
        <v>23</v>
      </c>
      <c r="J383" s="29">
        <f t="shared" si="34"/>
        <v>1965</v>
      </c>
      <c r="K383" s="29">
        <f t="shared" si="35"/>
        <v>1965</v>
      </c>
      <c r="L383" s="29">
        <f t="shared" si="31"/>
        <v>1572</v>
      </c>
      <c r="M383" s="29">
        <f t="shared" si="32"/>
        <v>393</v>
      </c>
      <c r="N383" s="55"/>
    </row>
    <row r="384" ht="41.25" customHeight="1" spans="1:14">
      <c r="A384" s="27">
        <v>378</v>
      </c>
      <c r="B384" s="30" t="s">
        <v>765</v>
      </c>
      <c r="C384" s="31" t="s">
        <v>766</v>
      </c>
      <c r="D384" s="41" t="s">
        <v>21</v>
      </c>
      <c r="E384" s="29"/>
      <c r="F384" s="30" t="s">
        <v>22</v>
      </c>
      <c r="G384" s="29">
        <f t="shared" si="33"/>
        <v>0</v>
      </c>
      <c r="H384" s="27">
        <v>15002</v>
      </c>
      <c r="I384" s="30" t="s">
        <v>23</v>
      </c>
      <c r="J384" s="29">
        <f t="shared" si="34"/>
        <v>2250</v>
      </c>
      <c r="K384" s="29">
        <f t="shared" si="35"/>
        <v>2250</v>
      </c>
      <c r="L384" s="29">
        <f t="shared" si="31"/>
        <v>1800</v>
      </c>
      <c r="M384" s="29">
        <f t="shared" si="32"/>
        <v>450</v>
      </c>
      <c r="N384" s="55"/>
    </row>
    <row r="385" ht="36" customHeight="1" spans="1:14">
      <c r="A385" s="27">
        <v>379</v>
      </c>
      <c r="B385" s="30" t="s">
        <v>767</v>
      </c>
      <c r="C385" s="33" t="s">
        <v>768</v>
      </c>
      <c r="D385" s="41" t="s">
        <v>21</v>
      </c>
      <c r="E385" s="29"/>
      <c r="F385" s="30" t="s">
        <v>22</v>
      </c>
      <c r="G385" s="29">
        <f t="shared" si="33"/>
        <v>0</v>
      </c>
      <c r="H385" s="27">
        <v>14606</v>
      </c>
      <c r="I385" s="30" t="s">
        <v>23</v>
      </c>
      <c r="J385" s="29">
        <f t="shared" si="34"/>
        <v>2191</v>
      </c>
      <c r="K385" s="29">
        <f t="shared" si="35"/>
        <v>2191</v>
      </c>
      <c r="L385" s="29">
        <f t="shared" si="31"/>
        <v>1753</v>
      </c>
      <c r="M385" s="29">
        <f t="shared" si="32"/>
        <v>438</v>
      </c>
      <c r="N385" s="55"/>
    </row>
    <row r="386" ht="40.5" customHeight="1" spans="1:14">
      <c r="A386" s="27">
        <v>380</v>
      </c>
      <c r="B386" s="30" t="s">
        <v>769</v>
      </c>
      <c r="C386" s="31" t="s">
        <v>770</v>
      </c>
      <c r="D386" s="41" t="s">
        <v>21</v>
      </c>
      <c r="E386" s="29"/>
      <c r="F386" s="30" t="s">
        <v>22</v>
      </c>
      <c r="G386" s="29">
        <f t="shared" si="33"/>
        <v>0</v>
      </c>
      <c r="H386" s="27">
        <v>14636</v>
      </c>
      <c r="I386" s="30" t="s">
        <v>23</v>
      </c>
      <c r="J386" s="29">
        <f t="shared" si="34"/>
        <v>2195</v>
      </c>
      <c r="K386" s="29">
        <f t="shared" si="35"/>
        <v>2195</v>
      </c>
      <c r="L386" s="29">
        <f t="shared" si="31"/>
        <v>1756</v>
      </c>
      <c r="M386" s="29">
        <f t="shared" si="32"/>
        <v>439</v>
      </c>
      <c r="N386" s="55"/>
    </row>
    <row r="387" ht="46.5" customHeight="1" spans="1:14">
      <c r="A387" s="27">
        <v>381</v>
      </c>
      <c r="B387" s="30" t="s">
        <v>771</v>
      </c>
      <c r="C387" s="33" t="s">
        <v>772</v>
      </c>
      <c r="D387" s="41" t="s">
        <v>21</v>
      </c>
      <c r="E387" s="29"/>
      <c r="F387" s="30" t="s">
        <v>22</v>
      </c>
      <c r="G387" s="29">
        <f t="shared" si="33"/>
        <v>0</v>
      </c>
      <c r="H387" s="27">
        <v>11525</v>
      </c>
      <c r="I387" s="30" t="s">
        <v>23</v>
      </c>
      <c r="J387" s="29">
        <f t="shared" si="34"/>
        <v>1729</v>
      </c>
      <c r="K387" s="29">
        <f t="shared" si="35"/>
        <v>1729</v>
      </c>
      <c r="L387" s="29">
        <f t="shared" si="31"/>
        <v>1383</v>
      </c>
      <c r="M387" s="29">
        <f t="shared" si="32"/>
        <v>346</v>
      </c>
      <c r="N387" s="55"/>
    </row>
    <row r="388" ht="38.25" customHeight="1" spans="1:14">
      <c r="A388" s="27">
        <v>382</v>
      </c>
      <c r="B388" s="30" t="s">
        <v>773</v>
      </c>
      <c r="C388" s="38" t="s">
        <v>774</v>
      </c>
      <c r="D388" s="41" t="s">
        <v>21</v>
      </c>
      <c r="E388" s="29"/>
      <c r="F388" s="30" t="s">
        <v>22</v>
      </c>
      <c r="G388" s="29">
        <f t="shared" si="33"/>
        <v>0</v>
      </c>
      <c r="H388" s="27">
        <v>17155</v>
      </c>
      <c r="I388" s="30" t="s">
        <v>23</v>
      </c>
      <c r="J388" s="29">
        <f t="shared" si="34"/>
        <v>2573</v>
      </c>
      <c r="K388" s="29">
        <f t="shared" si="35"/>
        <v>2573</v>
      </c>
      <c r="L388" s="29">
        <f t="shared" si="31"/>
        <v>2058</v>
      </c>
      <c r="M388" s="29">
        <f t="shared" si="32"/>
        <v>515</v>
      </c>
      <c r="N388" s="55"/>
    </row>
    <row r="389" ht="38.25" customHeight="1" spans="1:14">
      <c r="A389" s="27">
        <v>383</v>
      </c>
      <c r="B389" s="30" t="s">
        <v>775</v>
      </c>
      <c r="C389" s="31" t="s">
        <v>776</v>
      </c>
      <c r="D389" s="41" t="s">
        <v>21</v>
      </c>
      <c r="E389" s="29"/>
      <c r="F389" s="30" t="s">
        <v>22</v>
      </c>
      <c r="G389" s="29">
        <f t="shared" si="33"/>
        <v>0</v>
      </c>
      <c r="H389" s="27">
        <v>15038</v>
      </c>
      <c r="I389" s="30" t="s">
        <v>23</v>
      </c>
      <c r="J389" s="29">
        <f t="shared" si="34"/>
        <v>2256</v>
      </c>
      <c r="K389" s="29">
        <f t="shared" si="35"/>
        <v>2256</v>
      </c>
      <c r="L389" s="29">
        <f t="shared" si="31"/>
        <v>1805</v>
      </c>
      <c r="M389" s="29">
        <f t="shared" si="32"/>
        <v>451</v>
      </c>
      <c r="N389" s="55"/>
    </row>
    <row r="390" ht="45.75" customHeight="1" spans="1:14">
      <c r="A390" s="27">
        <v>384</v>
      </c>
      <c r="B390" s="30" t="s">
        <v>777</v>
      </c>
      <c r="C390" s="38" t="s">
        <v>778</v>
      </c>
      <c r="D390" s="41" t="s">
        <v>21</v>
      </c>
      <c r="E390" s="29"/>
      <c r="F390" s="30" t="s">
        <v>22</v>
      </c>
      <c r="G390" s="29">
        <f t="shared" si="33"/>
        <v>0</v>
      </c>
      <c r="H390" s="27">
        <v>12451</v>
      </c>
      <c r="I390" s="30" t="s">
        <v>23</v>
      </c>
      <c r="J390" s="29">
        <f t="shared" si="34"/>
        <v>1868</v>
      </c>
      <c r="K390" s="29">
        <f t="shared" si="35"/>
        <v>1868</v>
      </c>
      <c r="L390" s="29">
        <f t="shared" si="31"/>
        <v>1494</v>
      </c>
      <c r="M390" s="29">
        <f t="shared" si="32"/>
        <v>374</v>
      </c>
      <c r="N390" s="55"/>
    </row>
    <row r="391" ht="41.25" customHeight="1" spans="1:14">
      <c r="A391" s="27">
        <v>385</v>
      </c>
      <c r="B391" s="30" t="s">
        <v>779</v>
      </c>
      <c r="C391" s="31" t="s">
        <v>780</v>
      </c>
      <c r="D391" s="41" t="s">
        <v>21</v>
      </c>
      <c r="E391" s="29"/>
      <c r="F391" s="30" t="s">
        <v>22</v>
      </c>
      <c r="G391" s="29">
        <f t="shared" si="33"/>
        <v>0</v>
      </c>
      <c r="H391" s="27">
        <v>5811</v>
      </c>
      <c r="I391" s="30" t="s">
        <v>23</v>
      </c>
      <c r="J391" s="29">
        <f t="shared" si="34"/>
        <v>872</v>
      </c>
      <c r="K391" s="29">
        <f t="shared" si="35"/>
        <v>872</v>
      </c>
      <c r="L391" s="29">
        <f t="shared" ref="L391:L454" si="36">INT(K391*0.8+0.5)</f>
        <v>698</v>
      </c>
      <c r="M391" s="29">
        <f t="shared" ref="M391:M454" si="37">K391-L391</f>
        <v>174</v>
      </c>
      <c r="N391" s="55"/>
    </row>
    <row r="392" ht="44.25" customHeight="1" spans="1:14">
      <c r="A392" s="27">
        <v>386</v>
      </c>
      <c r="B392" s="30" t="s">
        <v>781</v>
      </c>
      <c r="C392" s="31" t="s">
        <v>782</v>
      </c>
      <c r="D392" s="41" t="s">
        <v>21</v>
      </c>
      <c r="E392" s="29"/>
      <c r="F392" s="30" t="s">
        <v>22</v>
      </c>
      <c r="G392" s="29">
        <f t="shared" ref="G392:G455" si="38">IF(E392*1000&gt;20000,20000,INT(E392*1000+0.5))</f>
        <v>0</v>
      </c>
      <c r="H392" s="27">
        <v>5612</v>
      </c>
      <c r="I392" s="30" t="s">
        <v>23</v>
      </c>
      <c r="J392" s="29">
        <f t="shared" ref="J392:J455" si="39">INT(H392*0.15+0.5)</f>
        <v>842</v>
      </c>
      <c r="K392" s="29">
        <f t="shared" ref="K392:K455" si="40">G392+J392</f>
        <v>842</v>
      </c>
      <c r="L392" s="29">
        <f t="shared" si="36"/>
        <v>674</v>
      </c>
      <c r="M392" s="29">
        <f t="shared" si="37"/>
        <v>168</v>
      </c>
      <c r="N392" s="55"/>
    </row>
    <row r="393" ht="44.25" customHeight="1" spans="1:14">
      <c r="A393" s="27">
        <v>387</v>
      </c>
      <c r="B393" s="30" t="s">
        <v>783</v>
      </c>
      <c r="C393" s="31" t="s">
        <v>784</v>
      </c>
      <c r="D393" s="41" t="s">
        <v>21</v>
      </c>
      <c r="E393" s="29"/>
      <c r="F393" s="30" t="s">
        <v>22</v>
      </c>
      <c r="G393" s="29">
        <f t="shared" si="38"/>
        <v>0</v>
      </c>
      <c r="H393" s="27">
        <v>12599</v>
      </c>
      <c r="I393" s="30" t="s">
        <v>23</v>
      </c>
      <c r="J393" s="29">
        <f t="shared" si="39"/>
        <v>1890</v>
      </c>
      <c r="K393" s="29">
        <f t="shared" si="40"/>
        <v>1890</v>
      </c>
      <c r="L393" s="29">
        <f t="shared" si="36"/>
        <v>1512</v>
      </c>
      <c r="M393" s="29">
        <f t="shared" si="37"/>
        <v>378</v>
      </c>
      <c r="N393" s="55"/>
    </row>
    <row r="394" ht="42.75" customHeight="1" spans="1:14">
      <c r="A394" s="27">
        <v>388</v>
      </c>
      <c r="B394" s="30" t="s">
        <v>785</v>
      </c>
      <c r="C394" s="33" t="s">
        <v>786</v>
      </c>
      <c r="D394" s="41" t="s">
        <v>21</v>
      </c>
      <c r="E394" s="29"/>
      <c r="F394" s="30" t="s">
        <v>22</v>
      </c>
      <c r="G394" s="29">
        <f t="shared" si="38"/>
        <v>0</v>
      </c>
      <c r="H394" s="27">
        <v>13070</v>
      </c>
      <c r="I394" s="30" t="s">
        <v>23</v>
      </c>
      <c r="J394" s="29">
        <f t="shared" si="39"/>
        <v>1961</v>
      </c>
      <c r="K394" s="29">
        <f t="shared" si="40"/>
        <v>1961</v>
      </c>
      <c r="L394" s="29">
        <f t="shared" si="36"/>
        <v>1569</v>
      </c>
      <c r="M394" s="29">
        <f t="shared" si="37"/>
        <v>392</v>
      </c>
      <c r="N394" s="55"/>
    </row>
    <row r="395" ht="42.75" customHeight="1" spans="1:14">
      <c r="A395" s="27">
        <v>389</v>
      </c>
      <c r="B395" s="41" t="s">
        <v>787</v>
      </c>
      <c r="C395" s="31" t="s">
        <v>788</v>
      </c>
      <c r="D395" s="41" t="s">
        <v>21</v>
      </c>
      <c r="E395" s="29"/>
      <c r="F395" s="30" t="s">
        <v>22</v>
      </c>
      <c r="G395" s="29">
        <f t="shared" si="38"/>
        <v>0</v>
      </c>
      <c r="H395" s="27">
        <v>19064</v>
      </c>
      <c r="I395" s="30" t="s">
        <v>23</v>
      </c>
      <c r="J395" s="29">
        <f t="shared" si="39"/>
        <v>2860</v>
      </c>
      <c r="K395" s="29">
        <f t="shared" si="40"/>
        <v>2860</v>
      </c>
      <c r="L395" s="29">
        <f t="shared" si="36"/>
        <v>2288</v>
      </c>
      <c r="M395" s="29">
        <f t="shared" si="37"/>
        <v>572</v>
      </c>
      <c r="N395" s="55"/>
    </row>
    <row r="396" ht="42.75" customHeight="1" spans="1:14">
      <c r="A396" s="27">
        <v>390</v>
      </c>
      <c r="B396" s="41" t="s">
        <v>789</v>
      </c>
      <c r="C396" s="38" t="s">
        <v>790</v>
      </c>
      <c r="D396" s="41" t="s">
        <v>21</v>
      </c>
      <c r="E396" s="29"/>
      <c r="F396" s="30" t="s">
        <v>22</v>
      </c>
      <c r="G396" s="29">
        <f t="shared" si="38"/>
        <v>0</v>
      </c>
      <c r="H396" s="27">
        <v>15259</v>
      </c>
      <c r="I396" s="30" t="s">
        <v>23</v>
      </c>
      <c r="J396" s="29">
        <f t="shared" si="39"/>
        <v>2289</v>
      </c>
      <c r="K396" s="29">
        <f t="shared" si="40"/>
        <v>2289</v>
      </c>
      <c r="L396" s="29">
        <f t="shared" si="36"/>
        <v>1831</v>
      </c>
      <c r="M396" s="29">
        <f t="shared" si="37"/>
        <v>458</v>
      </c>
      <c r="N396" s="55"/>
    </row>
    <row r="397" ht="42.75" customHeight="1" spans="1:14">
      <c r="A397" s="27">
        <v>391</v>
      </c>
      <c r="B397" s="30" t="s">
        <v>791</v>
      </c>
      <c r="C397" s="31" t="s">
        <v>792</v>
      </c>
      <c r="D397" s="41" t="s">
        <v>21</v>
      </c>
      <c r="E397" s="29"/>
      <c r="F397" s="30" t="s">
        <v>22</v>
      </c>
      <c r="G397" s="29">
        <f t="shared" si="38"/>
        <v>0</v>
      </c>
      <c r="H397" s="27">
        <v>8965</v>
      </c>
      <c r="I397" s="30" t="s">
        <v>23</v>
      </c>
      <c r="J397" s="29">
        <f t="shared" si="39"/>
        <v>1345</v>
      </c>
      <c r="K397" s="29">
        <f t="shared" si="40"/>
        <v>1345</v>
      </c>
      <c r="L397" s="29">
        <f t="shared" si="36"/>
        <v>1076</v>
      </c>
      <c r="M397" s="29">
        <f t="shared" si="37"/>
        <v>269</v>
      </c>
      <c r="N397" s="55"/>
    </row>
    <row r="398" ht="42.75" customHeight="1" spans="1:14">
      <c r="A398" s="27">
        <v>392</v>
      </c>
      <c r="B398" s="30" t="s">
        <v>793</v>
      </c>
      <c r="C398" s="31" t="s">
        <v>794</v>
      </c>
      <c r="D398" s="41" t="s">
        <v>21</v>
      </c>
      <c r="E398" s="29"/>
      <c r="F398" s="30" t="s">
        <v>22</v>
      </c>
      <c r="G398" s="29">
        <f t="shared" si="38"/>
        <v>0</v>
      </c>
      <c r="H398" s="27">
        <v>12027</v>
      </c>
      <c r="I398" s="30" t="s">
        <v>23</v>
      </c>
      <c r="J398" s="29">
        <f t="shared" si="39"/>
        <v>1804</v>
      </c>
      <c r="K398" s="29">
        <f t="shared" si="40"/>
        <v>1804</v>
      </c>
      <c r="L398" s="29">
        <f t="shared" si="36"/>
        <v>1443</v>
      </c>
      <c r="M398" s="29">
        <f t="shared" si="37"/>
        <v>361</v>
      </c>
      <c r="N398" s="55"/>
    </row>
    <row r="399" ht="42.75" customHeight="1" spans="1:14">
      <c r="A399" s="27">
        <v>393</v>
      </c>
      <c r="B399" s="30" t="s">
        <v>795</v>
      </c>
      <c r="C399" s="31" t="s">
        <v>796</v>
      </c>
      <c r="D399" s="41" t="s">
        <v>21</v>
      </c>
      <c r="E399" s="29"/>
      <c r="F399" s="30" t="s">
        <v>22</v>
      </c>
      <c r="G399" s="29">
        <f t="shared" si="38"/>
        <v>0</v>
      </c>
      <c r="H399" s="27">
        <v>17204</v>
      </c>
      <c r="I399" s="30" t="s">
        <v>23</v>
      </c>
      <c r="J399" s="29">
        <f t="shared" si="39"/>
        <v>2581</v>
      </c>
      <c r="K399" s="29">
        <f t="shared" si="40"/>
        <v>2581</v>
      </c>
      <c r="L399" s="29">
        <f t="shared" si="36"/>
        <v>2065</v>
      </c>
      <c r="M399" s="29">
        <f t="shared" si="37"/>
        <v>516</v>
      </c>
      <c r="N399" s="55"/>
    </row>
    <row r="400" ht="51" customHeight="1" spans="1:14">
      <c r="A400" s="27">
        <v>394</v>
      </c>
      <c r="B400" s="41" t="s">
        <v>797</v>
      </c>
      <c r="C400" s="33" t="s">
        <v>798</v>
      </c>
      <c r="D400" s="41" t="s">
        <v>21</v>
      </c>
      <c r="E400" s="29"/>
      <c r="F400" s="30" t="s">
        <v>22</v>
      </c>
      <c r="G400" s="29">
        <f t="shared" si="38"/>
        <v>0</v>
      </c>
      <c r="H400" s="27">
        <v>11515</v>
      </c>
      <c r="I400" s="30" t="s">
        <v>23</v>
      </c>
      <c r="J400" s="29">
        <f t="shared" si="39"/>
        <v>1727</v>
      </c>
      <c r="K400" s="29">
        <f t="shared" si="40"/>
        <v>1727</v>
      </c>
      <c r="L400" s="29">
        <f t="shared" si="36"/>
        <v>1382</v>
      </c>
      <c r="M400" s="29">
        <f t="shared" si="37"/>
        <v>345</v>
      </c>
      <c r="N400" s="55"/>
    </row>
    <row r="401" ht="51.75" customHeight="1" spans="1:14">
      <c r="A401" s="27">
        <v>395</v>
      </c>
      <c r="B401" s="30" t="s">
        <v>799</v>
      </c>
      <c r="C401" s="31" t="s">
        <v>800</v>
      </c>
      <c r="D401" s="41" t="s">
        <v>21</v>
      </c>
      <c r="E401" s="29"/>
      <c r="F401" s="30" t="s">
        <v>22</v>
      </c>
      <c r="G401" s="29">
        <f t="shared" si="38"/>
        <v>0</v>
      </c>
      <c r="H401" s="27">
        <v>13850</v>
      </c>
      <c r="I401" s="30" t="s">
        <v>23</v>
      </c>
      <c r="J401" s="29">
        <f t="shared" si="39"/>
        <v>2078</v>
      </c>
      <c r="K401" s="29">
        <f t="shared" si="40"/>
        <v>2078</v>
      </c>
      <c r="L401" s="29">
        <f t="shared" si="36"/>
        <v>1662</v>
      </c>
      <c r="M401" s="29">
        <f t="shared" si="37"/>
        <v>416</v>
      </c>
      <c r="N401" s="55"/>
    </row>
    <row r="402" ht="43.5" customHeight="1" spans="1:14">
      <c r="A402" s="27">
        <v>396</v>
      </c>
      <c r="B402" s="30" t="s">
        <v>801</v>
      </c>
      <c r="C402" s="33" t="s">
        <v>802</v>
      </c>
      <c r="D402" s="41" t="s">
        <v>21</v>
      </c>
      <c r="E402" s="29"/>
      <c r="F402" s="30" t="s">
        <v>22</v>
      </c>
      <c r="G402" s="29">
        <f t="shared" si="38"/>
        <v>0</v>
      </c>
      <c r="H402" s="27">
        <v>15634</v>
      </c>
      <c r="I402" s="30" t="s">
        <v>23</v>
      </c>
      <c r="J402" s="29">
        <f t="shared" si="39"/>
        <v>2345</v>
      </c>
      <c r="K402" s="29">
        <f t="shared" si="40"/>
        <v>2345</v>
      </c>
      <c r="L402" s="29">
        <f t="shared" si="36"/>
        <v>1876</v>
      </c>
      <c r="M402" s="29">
        <f t="shared" si="37"/>
        <v>469</v>
      </c>
      <c r="N402" s="55"/>
    </row>
    <row r="403" ht="40.5" customHeight="1" spans="1:14">
      <c r="A403" s="27">
        <v>397</v>
      </c>
      <c r="B403" s="30" t="s">
        <v>803</v>
      </c>
      <c r="C403" s="31" t="s">
        <v>804</v>
      </c>
      <c r="D403" s="41" t="s">
        <v>21</v>
      </c>
      <c r="E403" s="29"/>
      <c r="F403" s="30" t="s">
        <v>22</v>
      </c>
      <c r="G403" s="29">
        <f t="shared" si="38"/>
        <v>0</v>
      </c>
      <c r="H403" s="27">
        <v>7405</v>
      </c>
      <c r="I403" s="30" t="s">
        <v>23</v>
      </c>
      <c r="J403" s="29">
        <f t="shared" si="39"/>
        <v>1111</v>
      </c>
      <c r="K403" s="29">
        <f t="shared" si="40"/>
        <v>1111</v>
      </c>
      <c r="L403" s="29">
        <f t="shared" si="36"/>
        <v>889</v>
      </c>
      <c r="M403" s="29">
        <f t="shared" si="37"/>
        <v>222</v>
      </c>
      <c r="N403" s="55"/>
    </row>
    <row r="404" ht="48" customHeight="1" spans="1:14">
      <c r="A404" s="27">
        <v>398</v>
      </c>
      <c r="B404" s="30" t="s">
        <v>805</v>
      </c>
      <c r="C404" s="33" t="s">
        <v>806</v>
      </c>
      <c r="D404" s="41" t="s">
        <v>21</v>
      </c>
      <c r="E404" s="29"/>
      <c r="F404" s="30" t="s">
        <v>22</v>
      </c>
      <c r="G404" s="29">
        <f t="shared" si="38"/>
        <v>0</v>
      </c>
      <c r="H404" s="27">
        <v>16330</v>
      </c>
      <c r="I404" s="30" t="s">
        <v>23</v>
      </c>
      <c r="J404" s="29">
        <f t="shared" si="39"/>
        <v>2450</v>
      </c>
      <c r="K404" s="29">
        <f t="shared" si="40"/>
        <v>2450</v>
      </c>
      <c r="L404" s="29">
        <f t="shared" si="36"/>
        <v>1960</v>
      </c>
      <c r="M404" s="29">
        <f t="shared" si="37"/>
        <v>490</v>
      </c>
      <c r="N404" s="55"/>
    </row>
    <row r="405" ht="45.75" customHeight="1" spans="1:14">
      <c r="A405" s="27">
        <v>399</v>
      </c>
      <c r="B405" s="30" t="s">
        <v>807</v>
      </c>
      <c r="C405" s="33" t="s">
        <v>808</v>
      </c>
      <c r="D405" s="41" t="s">
        <v>21</v>
      </c>
      <c r="E405" s="29"/>
      <c r="F405" s="30" t="s">
        <v>22</v>
      </c>
      <c r="G405" s="29">
        <f t="shared" si="38"/>
        <v>0</v>
      </c>
      <c r="H405" s="27">
        <v>17496</v>
      </c>
      <c r="I405" s="30" t="s">
        <v>23</v>
      </c>
      <c r="J405" s="29">
        <f t="shared" si="39"/>
        <v>2624</v>
      </c>
      <c r="K405" s="29">
        <f t="shared" si="40"/>
        <v>2624</v>
      </c>
      <c r="L405" s="29">
        <f t="shared" si="36"/>
        <v>2099</v>
      </c>
      <c r="M405" s="29">
        <f t="shared" si="37"/>
        <v>525</v>
      </c>
      <c r="N405" s="55"/>
    </row>
    <row r="406" ht="45.75" customHeight="1" spans="1:14">
      <c r="A406" s="27">
        <v>400</v>
      </c>
      <c r="B406" s="30" t="s">
        <v>809</v>
      </c>
      <c r="C406" s="31" t="s">
        <v>810</v>
      </c>
      <c r="D406" s="41" t="s">
        <v>21</v>
      </c>
      <c r="E406" s="29"/>
      <c r="F406" s="30" t="s">
        <v>22</v>
      </c>
      <c r="G406" s="29">
        <f t="shared" si="38"/>
        <v>0</v>
      </c>
      <c r="H406" s="27">
        <v>14066</v>
      </c>
      <c r="I406" s="30" t="s">
        <v>23</v>
      </c>
      <c r="J406" s="29">
        <f t="shared" si="39"/>
        <v>2110</v>
      </c>
      <c r="K406" s="29">
        <f t="shared" si="40"/>
        <v>2110</v>
      </c>
      <c r="L406" s="29">
        <f t="shared" si="36"/>
        <v>1688</v>
      </c>
      <c r="M406" s="29">
        <f t="shared" si="37"/>
        <v>422</v>
      </c>
      <c r="N406" s="55"/>
    </row>
    <row r="407" ht="44.25" customHeight="1" spans="1:14">
      <c r="A407" s="27">
        <v>401</v>
      </c>
      <c r="B407" s="30" t="s">
        <v>811</v>
      </c>
      <c r="C407" s="31" t="s">
        <v>812</v>
      </c>
      <c r="D407" s="41" t="s">
        <v>21</v>
      </c>
      <c r="E407" s="29"/>
      <c r="F407" s="30" t="s">
        <v>22</v>
      </c>
      <c r="G407" s="29">
        <f t="shared" si="38"/>
        <v>0</v>
      </c>
      <c r="H407" s="27">
        <v>11125</v>
      </c>
      <c r="I407" s="30" t="s">
        <v>23</v>
      </c>
      <c r="J407" s="29">
        <f t="shared" si="39"/>
        <v>1669</v>
      </c>
      <c r="K407" s="29">
        <f t="shared" si="40"/>
        <v>1669</v>
      </c>
      <c r="L407" s="29">
        <f t="shared" si="36"/>
        <v>1335</v>
      </c>
      <c r="M407" s="29">
        <f t="shared" si="37"/>
        <v>334</v>
      </c>
      <c r="N407" s="55"/>
    </row>
    <row r="408" ht="24" spans="1:14">
      <c r="A408" s="27">
        <v>402</v>
      </c>
      <c r="B408" s="30" t="s">
        <v>813</v>
      </c>
      <c r="C408" s="31" t="s">
        <v>814</v>
      </c>
      <c r="D408" s="41" t="s">
        <v>21</v>
      </c>
      <c r="E408" s="29"/>
      <c r="F408" s="30" t="s">
        <v>22</v>
      </c>
      <c r="G408" s="29">
        <f t="shared" si="38"/>
        <v>0</v>
      </c>
      <c r="H408" s="27">
        <v>11130</v>
      </c>
      <c r="I408" s="30" t="s">
        <v>23</v>
      </c>
      <c r="J408" s="29">
        <f t="shared" si="39"/>
        <v>1670</v>
      </c>
      <c r="K408" s="29">
        <f t="shared" si="40"/>
        <v>1670</v>
      </c>
      <c r="L408" s="29">
        <f t="shared" si="36"/>
        <v>1336</v>
      </c>
      <c r="M408" s="29">
        <f t="shared" si="37"/>
        <v>334</v>
      </c>
      <c r="N408" s="55"/>
    </row>
    <row r="409" ht="48" customHeight="1" spans="1:14">
      <c r="A409" s="27">
        <v>403</v>
      </c>
      <c r="B409" s="30" t="s">
        <v>815</v>
      </c>
      <c r="C409" s="31" t="s">
        <v>816</v>
      </c>
      <c r="D409" s="41" t="s">
        <v>21</v>
      </c>
      <c r="E409" s="29"/>
      <c r="F409" s="30" t="s">
        <v>22</v>
      </c>
      <c r="G409" s="29">
        <f t="shared" si="38"/>
        <v>0</v>
      </c>
      <c r="H409" s="27">
        <v>12658</v>
      </c>
      <c r="I409" s="30" t="s">
        <v>23</v>
      </c>
      <c r="J409" s="29">
        <f t="shared" si="39"/>
        <v>1899</v>
      </c>
      <c r="K409" s="29">
        <f t="shared" si="40"/>
        <v>1899</v>
      </c>
      <c r="L409" s="29">
        <f t="shared" si="36"/>
        <v>1519</v>
      </c>
      <c r="M409" s="29">
        <f t="shared" si="37"/>
        <v>380</v>
      </c>
      <c r="N409" s="55"/>
    </row>
    <row r="410" ht="24" spans="1:14">
      <c r="A410" s="27">
        <v>404</v>
      </c>
      <c r="B410" s="30" t="s">
        <v>817</v>
      </c>
      <c r="C410" s="31" t="s">
        <v>818</v>
      </c>
      <c r="D410" s="41" t="s">
        <v>21</v>
      </c>
      <c r="E410" s="29"/>
      <c r="F410" s="30" t="s">
        <v>22</v>
      </c>
      <c r="G410" s="29">
        <f t="shared" si="38"/>
        <v>0</v>
      </c>
      <c r="H410" s="27">
        <v>14991</v>
      </c>
      <c r="I410" s="30" t="s">
        <v>23</v>
      </c>
      <c r="J410" s="29">
        <f t="shared" si="39"/>
        <v>2249</v>
      </c>
      <c r="K410" s="29">
        <f t="shared" si="40"/>
        <v>2249</v>
      </c>
      <c r="L410" s="29">
        <f t="shared" si="36"/>
        <v>1799</v>
      </c>
      <c r="M410" s="29">
        <f t="shared" si="37"/>
        <v>450</v>
      </c>
      <c r="N410" s="55"/>
    </row>
    <row r="411" ht="50.25" customHeight="1" spans="1:14">
      <c r="A411" s="27">
        <v>405</v>
      </c>
      <c r="B411" s="67" t="s">
        <v>819</v>
      </c>
      <c r="C411" s="31" t="s">
        <v>820</v>
      </c>
      <c r="D411" s="41" t="s">
        <v>21</v>
      </c>
      <c r="E411" s="29"/>
      <c r="F411" s="30" t="s">
        <v>22</v>
      </c>
      <c r="G411" s="29">
        <f t="shared" si="38"/>
        <v>0</v>
      </c>
      <c r="H411" s="27">
        <v>16046</v>
      </c>
      <c r="I411" s="30" t="s">
        <v>23</v>
      </c>
      <c r="J411" s="29">
        <f t="shared" si="39"/>
        <v>2407</v>
      </c>
      <c r="K411" s="29">
        <f t="shared" si="40"/>
        <v>2407</v>
      </c>
      <c r="L411" s="29">
        <f t="shared" si="36"/>
        <v>1926</v>
      </c>
      <c r="M411" s="29">
        <f t="shared" si="37"/>
        <v>481</v>
      </c>
      <c r="N411" s="55"/>
    </row>
    <row r="412" ht="41.25" customHeight="1" spans="1:14">
      <c r="A412" s="27">
        <v>406</v>
      </c>
      <c r="B412" s="30" t="s">
        <v>821</v>
      </c>
      <c r="C412" s="31" t="s">
        <v>822</v>
      </c>
      <c r="D412" s="41" t="s">
        <v>21</v>
      </c>
      <c r="E412" s="29"/>
      <c r="F412" s="30" t="s">
        <v>22</v>
      </c>
      <c r="G412" s="29">
        <f t="shared" si="38"/>
        <v>0</v>
      </c>
      <c r="H412" s="27">
        <v>14026</v>
      </c>
      <c r="I412" s="30" t="s">
        <v>23</v>
      </c>
      <c r="J412" s="29">
        <f t="shared" si="39"/>
        <v>2104</v>
      </c>
      <c r="K412" s="29">
        <f t="shared" si="40"/>
        <v>2104</v>
      </c>
      <c r="L412" s="29">
        <f t="shared" si="36"/>
        <v>1683</v>
      </c>
      <c r="M412" s="29">
        <f t="shared" si="37"/>
        <v>421</v>
      </c>
      <c r="N412" s="55"/>
    </row>
    <row r="413" ht="42.75" customHeight="1" spans="1:14">
      <c r="A413" s="27">
        <v>407</v>
      </c>
      <c r="B413" s="30" t="s">
        <v>823</v>
      </c>
      <c r="C413" s="31" t="s">
        <v>824</v>
      </c>
      <c r="D413" s="41" t="s">
        <v>21</v>
      </c>
      <c r="E413" s="29"/>
      <c r="F413" s="30" t="s">
        <v>22</v>
      </c>
      <c r="G413" s="29">
        <f t="shared" si="38"/>
        <v>0</v>
      </c>
      <c r="H413" s="27">
        <v>5886</v>
      </c>
      <c r="I413" s="30" t="s">
        <v>23</v>
      </c>
      <c r="J413" s="29">
        <f t="shared" si="39"/>
        <v>883</v>
      </c>
      <c r="K413" s="29">
        <f t="shared" si="40"/>
        <v>883</v>
      </c>
      <c r="L413" s="29">
        <f t="shared" si="36"/>
        <v>706</v>
      </c>
      <c r="M413" s="29">
        <f t="shared" si="37"/>
        <v>177</v>
      </c>
      <c r="N413" s="55"/>
    </row>
    <row r="414" ht="41.25" customHeight="1" spans="1:14">
      <c r="A414" s="27">
        <v>408</v>
      </c>
      <c r="B414" s="30" t="s">
        <v>825</v>
      </c>
      <c r="C414" s="31" t="s">
        <v>826</v>
      </c>
      <c r="D414" s="41" t="s">
        <v>21</v>
      </c>
      <c r="E414" s="29"/>
      <c r="F414" s="30" t="s">
        <v>22</v>
      </c>
      <c r="G414" s="29">
        <f t="shared" si="38"/>
        <v>0</v>
      </c>
      <c r="H414" s="27">
        <v>17604</v>
      </c>
      <c r="I414" s="30" t="s">
        <v>23</v>
      </c>
      <c r="J414" s="29">
        <f t="shared" si="39"/>
        <v>2641</v>
      </c>
      <c r="K414" s="29">
        <f t="shared" si="40"/>
        <v>2641</v>
      </c>
      <c r="L414" s="29">
        <f t="shared" si="36"/>
        <v>2113</v>
      </c>
      <c r="M414" s="29">
        <f t="shared" si="37"/>
        <v>528</v>
      </c>
      <c r="N414" s="55"/>
    </row>
    <row r="415" ht="48" customHeight="1" spans="1:14">
      <c r="A415" s="27">
        <v>409</v>
      </c>
      <c r="B415" s="30" t="s">
        <v>827</v>
      </c>
      <c r="C415" s="31" t="s">
        <v>828</v>
      </c>
      <c r="D415" s="41" t="s">
        <v>21</v>
      </c>
      <c r="E415" s="29"/>
      <c r="F415" s="30" t="s">
        <v>22</v>
      </c>
      <c r="G415" s="29">
        <f t="shared" si="38"/>
        <v>0</v>
      </c>
      <c r="H415" s="27">
        <v>12509</v>
      </c>
      <c r="I415" s="30" t="s">
        <v>23</v>
      </c>
      <c r="J415" s="29">
        <f t="shared" si="39"/>
        <v>1876</v>
      </c>
      <c r="K415" s="29">
        <f t="shared" si="40"/>
        <v>1876</v>
      </c>
      <c r="L415" s="29">
        <f t="shared" si="36"/>
        <v>1501</v>
      </c>
      <c r="M415" s="29">
        <f t="shared" si="37"/>
        <v>375</v>
      </c>
      <c r="N415" s="55"/>
    </row>
    <row r="416" ht="24" spans="1:14">
      <c r="A416" s="27">
        <v>410</v>
      </c>
      <c r="B416" s="30" t="s">
        <v>829</v>
      </c>
      <c r="C416" s="31" t="s">
        <v>830</v>
      </c>
      <c r="D416" s="41" t="s">
        <v>21</v>
      </c>
      <c r="E416" s="29"/>
      <c r="F416" s="30" t="s">
        <v>22</v>
      </c>
      <c r="G416" s="29">
        <f t="shared" si="38"/>
        <v>0</v>
      </c>
      <c r="H416" s="27">
        <v>6772</v>
      </c>
      <c r="I416" s="30" t="s">
        <v>23</v>
      </c>
      <c r="J416" s="29">
        <f t="shared" si="39"/>
        <v>1016</v>
      </c>
      <c r="K416" s="29">
        <f t="shared" si="40"/>
        <v>1016</v>
      </c>
      <c r="L416" s="29">
        <f t="shared" si="36"/>
        <v>813</v>
      </c>
      <c r="M416" s="29">
        <f t="shared" si="37"/>
        <v>203</v>
      </c>
      <c r="N416" s="55"/>
    </row>
    <row r="417" ht="24" spans="1:14">
      <c r="A417" s="27">
        <v>411</v>
      </c>
      <c r="B417" s="30" t="s">
        <v>831</v>
      </c>
      <c r="C417" s="31" t="s">
        <v>832</v>
      </c>
      <c r="D417" s="41" t="s">
        <v>21</v>
      </c>
      <c r="E417" s="29"/>
      <c r="F417" s="30" t="s">
        <v>22</v>
      </c>
      <c r="G417" s="29">
        <f t="shared" si="38"/>
        <v>0</v>
      </c>
      <c r="H417" s="27">
        <v>7145</v>
      </c>
      <c r="I417" s="30" t="s">
        <v>23</v>
      </c>
      <c r="J417" s="29">
        <f t="shared" si="39"/>
        <v>1072</v>
      </c>
      <c r="K417" s="29">
        <f t="shared" si="40"/>
        <v>1072</v>
      </c>
      <c r="L417" s="29">
        <f t="shared" si="36"/>
        <v>858</v>
      </c>
      <c r="M417" s="29">
        <f t="shared" si="37"/>
        <v>214</v>
      </c>
      <c r="N417" s="55"/>
    </row>
    <row r="418" ht="24" spans="1:14">
      <c r="A418" s="27">
        <v>412</v>
      </c>
      <c r="B418" s="30" t="s">
        <v>833</v>
      </c>
      <c r="C418" s="31" t="s">
        <v>834</v>
      </c>
      <c r="D418" s="41" t="s">
        <v>21</v>
      </c>
      <c r="E418" s="29"/>
      <c r="F418" s="30" t="s">
        <v>22</v>
      </c>
      <c r="G418" s="29">
        <f t="shared" si="38"/>
        <v>0</v>
      </c>
      <c r="H418" s="27">
        <v>14899</v>
      </c>
      <c r="I418" s="30" t="s">
        <v>23</v>
      </c>
      <c r="J418" s="29">
        <f t="shared" si="39"/>
        <v>2235</v>
      </c>
      <c r="K418" s="29">
        <f t="shared" si="40"/>
        <v>2235</v>
      </c>
      <c r="L418" s="29">
        <f t="shared" si="36"/>
        <v>1788</v>
      </c>
      <c r="M418" s="29">
        <f t="shared" si="37"/>
        <v>447</v>
      </c>
      <c r="N418" s="55"/>
    </row>
    <row r="419" ht="24" spans="1:14">
      <c r="A419" s="27">
        <v>413</v>
      </c>
      <c r="B419" s="30" t="s">
        <v>835</v>
      </c>
      <c r="C419" s="31" t="s">
        <v>836</v>
      </c>
      <c r="D419" s="41" t="s">
        <v>21</v>
      </c>
      <c r="E419" s="29"/>
      <c r="F419" s="30" t="s">
        <v>22</v>
      </c>
      <c r="G419" s="29">
        <f t="shared" si="38"/>
        <v>0</v>
      </c>
      <c r="H419" s="27">
        <v>12694</v>
      </c>
      <c r="I419" s="30" t="s">
        <v>23</v>
      </c>
      <c r="J419" s="29">
        <f t="shared" si="39"/>
        <v>1904</v>
      </c>
      <c r="K419" s="29">
        <f t="shared" si="40"/>
        <v>1904</v>
      </c>
      <c r="L419" s="29">
        <f t="shared" si="36"/>
        <v>1523</v>
      </c>
      <c r="M419" s="29">
        <f t="shared" si="37"/>
        <v>381</v>
      </c>
      <c r="N419" s="55"/>
    </row>
    <row r="420" ht="24" spans="1:14">
      <c r="A420" s="27">
        <v>414</v>
      </c>
      <c r="B420" s="30" t="s">
        <v>837</v>
      </c>
      <c r="C420" s="31" t="s">
        <v>838</v>
      </c>
      <c r="D420" s="41" t="s">
        <v>21</v>
      </c>
      <c r="E420" s="29"/>
      <c r="F420" s="30" t="s">
        <v>22</v>
      </c>
      <c r="G420" s="29">
        <f t="shared" si="38"/>
        <v>0</v>
      </c>
      <c r="H420" s="27">
        <v>17782</v>
      </c>
      <c r="I420" s="30" t="s">
        <v>23</v>
      </c>
      <c r="J420" s="29">
        <f t="shared" si="39"/>
        <v>2667</v>
      </c>
      <c r="K420" s="29">
        <f t="shared" si="40"/>
        <v>2667</v>
      </c>
      <c r="L420" s="29">
        <f t="shared" si="36"/>
        <v>2134</v>
      </c>
      <c r="M420" s="29">
        <f t="shared" si="37"/>
        <v>533</v>
      </c>
      <c r="N420" s="55"/>
    </row>
    <row r="421" ht="24" spans="1:14">
      <c r="A421" s="27">
        <v>415</v>
      </c>
      <c r="B421" s="30" t="s">
        <v>839</v>
      </c>
      <c r="C421" s="31" t="s">
        <v>840</v>
      </c>
      <c r="D421" s="41" t="s">
        <v>21</v>
      </c>
      <c r="E421" s="29"/>
      <c r="F421" s="30" t="s">
        <v>22</v>
      </c>
      <c r="G421" s="29">
        <f t="shared" si="38"/>
        <v>0</v>
      </c>
      <c r="H421" s="27">
        <v>12019</v>
      </c>
      <c r="I421" s="30" t="s">
        <v>23</v>
      </c>
      <c r="J421" s="29">
        <f t="shared" si="39"/>
        <v>1803</v>
      </c>
      <c r="K421" s="29">
        <f t="shared" si="40"/>
        <v>1803</v>
      </c>
      <c r="L421" s="29">
        <f t="shared" si="36"/>
        <v>1442</v>
      </c>
      <c r="M421" s="29">
        <f t="shared" si="37"/>
        <v>361</v>
      </c>
      <c r="N421" s="55"/>
    </row>
    <row r="422" ht="24" spans="1:14">
      <c r="A422" s="27">
        <v>416</v>
      </c>
      <c r="B422" s="30" t="s">
        <v>841</v>
      </c>
      <c r="C422" s="31" t="s">
        <v>842</v>
      </c>
      <c r="D422" s="41" t="s">
        <v>21</v>
      </c>
      <c r="E422" s="29"/>
      <c r="F422" s="30" t="s">
        <v>22</v>
      </c>
      <c r="G422" s="29">
        <f t="shared" si="38"/>
        <v>0</v>
      </c>
      <c r="H422" s="27">
        <v>19839</v>
      </c>
      <c r="I422" s="30" t="s">
        <v>23</v>
      </c>
      <c r="J422" s="29">
        <f t="shared" si="39"/>
        <v>2976</v>
      </c>
      <c r="K422" s="29">
        <f t="shared" si="40"/>
        <v>2976</v>
      </c>
      <c r="L422" s="29">
        <f t="shared" si="36"/>
        <v>2381</v>
      </c>
      <c r="M422" s="29">
        <f t="shared" si="37"/>
        <v>595</v>
      </c>
      <c r="N422" s="55"/>
    </row>
    <row r="423" ht="44.25" customHeight="1" spans="1:14">
      <c r="A423" s="27">
        <v>417</v>
      </c>
      <c r="B423" s="30" t="s">
        <v>843</v>
      </c>
      <c r="C423" s="31" t="s">
        <v>844</v>
      </c>
      <c r="D423" s="41" t="s">
        <v>21</v>
      </c>
      <c r="E423" s="29"/>
      <c r="F423" s="30" t="s">
        <v>22</v>
      </c>
      <c r="G423" s="29">
        <f t="shared" si="38"/>
        <v>0</v>
      </c>
      <c r="H423" s="27">
        <v>13984</v>
      </c>
      <c r="I423" s="30" t="s">
        <v>23</v>
      </c>
      <c r="J423" s="29">
        <f t="shared" si="39"/>
        <v>2098</v>
      </c>
      <c r="K423" s="29">
        <f t="shared" si="40"/>
        <v>2098</v>
      </c>
      <c r="L423" s="29">
        <f t="shared" si="36"/>
        <v>1678</v>
      </c>
      <c r="M423" s="29">
        <f t="shared" si="37"/>
        <v>420</v>
      </c>
      <c r="N423" s="55"/>
    </row>
    <row r="424" ht="45.75" customHeight="1" spans="1:14">
      <c r="A424" s="27">
        <v>418</v>
      </c>
      <c r="B424" s="41" t="s">
        <v>845</v>
      </c>
      <c r="C424" s="31" t="s">
        <v>846</v>
      </c>
      <c r="D424" s="41" t="s">
        <v>21</v>
      </c>
      <c r="E424" s="29"/>
      <c r="F424" s="30" t="s">
        <v>22</v>
      </c>
      <c r="G424" s="29">
        <f t="shared" si="38"/>
        <v>0</v>
      </c>
      <c r="H424" s="27">
        <v>9484</v>
      </c>
      <c r="I424" s="30" t="s">
        <v>23</v>
      </c>
      <c r="J424" s="29">
        <f t="shared" si="39"/>
        <v>1423</v>
      </c>
      <c r="K424" s="29">
        <f t="shared" si="40"/>
        <v>1423</v>
      </c>
      <c r="L424" s="29">
        <f t="shared" si="36"/>
        <v>1138</v>
      </c>
      <c r="M424" s="29">
        <f t="shared" si="37"/>
        <v>285</v>
      </c>
      <c r="N424" s="55"/>
    </row>
    <row r="425" ht="40.5" customHeight="1" spans="1:14">
      <c r="A425" s="27">
        <v>419</v>
      </c>
      <c r="B425" s="30" t="s">
        <v>847</v>
      </c>
      <c r="C425" s="31" t="s">
        <v>848</v>
      </c>
      <c r="D425" s="41" t="s">
        <v>21</v>
      </c>
      <c r="E425" s="29"/>
      <c r="F425" s="30" t="s">
        <v>22</v>
      </c>
      <c r="G425" s="29">
        <f t="shared" si="38"/>
        <v>0</v>
      </c>
      <c r="H425" s="27">
        <v>8838</v>
      </c>
      <c r="I425" s="30" t="s">
        <v>23</v>
      </c>
      <c r="J425" s="29">
        <f t="shared" si="39"/>
        <v>1326</v>
      </c>
      <c r="K425" s="29">
        <f t="shared" si="40"/>
        <v>1326</v>
      </c>
      <c r="L425" s="29">
        <f t="shared" si="36"/>
        <v>1061</v>
      </c>
      <c r="M425" s="29">
        <f t="shared" si="37"/>
        <v>265</v>
      </c>
      <c r="N425" s="55"/>
    </row>
    <row r="426" ht="45.75" customHeight="1" spans="1:14">
      <c r="A426" s="27">
        <v>420</v>
      </c>
      <c r="B426" s="30" t="s">
        <v>849</v>
      </c>
      <c r="C426" s="31" t="s">
        <v>850</v>
      </c>
      <c r="D426" s="41" t="s">
        <v>21</v>
      </c>
      <c r="E426" s="29"/>
      <c r="F426" s="30" t="s">
        <v>22</v>
      </c>
      <c r="G426" s="29">
        <f t="shared" si="38"/>
        <v>0</v>
      </c>
      <c r="H426" s="27">
        <v>13249</v>
      </c>
      <c r="I426" s="30" t="s">
        <v>23</v>
      </c>
      <c r="J426" s="29">
        <f t="shared" si="39"/>
        <v>1987</v>
      </c>
      <c r="K426" s="29">
        <f t="shared" si="40"/>
        <v>1987</v>
      </c>
      <c r="L426" s="29">
        <f t="shared" si="36"/>
        <v>1590</v>
      </c>
      <c r="M426" s="29">
        <f t="shared" si="37"/>
        <v>397</v>
      </c>
      <c r="N426" s="55"/>
    </row>
    <row r="427" ht="48" customHeight="1" spans="1:14">
      <c r="A427" s="27">
        <v>421</v>
      </c>
      <c r="B427" s="30" t="s">
        <v>851</v>
      </c>
      <c r="C427" s="31" t="s">
        <v>852</v>
      </c>
      <c r="D427" s="41" t="s">
        <v>21</v>
      </c>
      <c r="E427" s="29"/>
      <c r="F427" s="30" t="s">
        <v>22</v>
      </c>
      <c r="G427" s="29">
        <f t="shared" si="38"/>
        <v>0</v>
      </c>
      <c r="H427" s="27">
        <v>12198</v>
      </c>
      <c r="I427" s="30" t="s">
        <v>23</v>
      </c>
      <c r="J427" s="29">
        <f t="shared" si="39"/>
        <v>1830</v>
      </c>
      <c r="K427" s="29">
        <f t="shared" si="40"/>
        <v>1830</v>
      </c>
      <c r="L427" s="29">
        <f t="shared" si="36"/>
        <v>1464</v>
      </c>
      <c r="M427" s="29">
        <f t="shared" si="37"/>
        <v>366</v>
      </c>
      <c r="N427" s="55"/>
    </row>
    <row r="428" ht="43.5" customHeight="1" spans="1:14">
      <c r="A428" s="27">
        <v>422</v>
      </c>
      <c r="B428" s="30" t="s">
        <v>853</v>
      </c>
      <c r="C428" s="31" t="s">
        <v>854</v>
      </c>
      <c r="D428" s="41" t="s">
        <v>21</v>
      </c>
      <c r="E428" s="29"/>
      <c r="F428" s="30" t="s">
        <v>22</v>
      </c>
      <c r="G428" s="29">
        <f t="shared" si="38"/>
        <v>0</v>
      </c>
      <c r="H428" s="27">
        <v>15434</v>
      </c>
      <c r="I428" s="30" t="s">
        <v>23</v>
      </c>
      <c r="J428" s="29">
        <f t="shared" si="39"/>
        <v>2315</v>
      </c>
      <c r="K428" s="29">
        <f t="shared" si="40"/>
        <v>2315</v>
      </c>
      <c r="L428" s="29">
        <f t="shared" si="36"/>
        <v>1852</v>
      </c>
      <c r="M428" s="29">
        <f t="shared" si="37"/>
        <v>463</v>
      </c>
      <c r="N428" s="55"/>
    </row>
    <row r="429" ht="45.75" customHeight="1" spans="1:14">
      <c r="A429" s="27">
        <v>423</v>
      </c>
      <c r="B429" s="30" t="s">
        <v>855</v>
      </c>
      <c r="C429" s="31" t="s">
        <v>856</v>
      </c>
      <c r="D429" s="41" t="s">
        <v>21</v>
      </c>
      <c r="E429" s="29"/>
      <c r="F429" s="30" t="s">
        <v>22</v>
      </c>
      <c r="G429" s="29">
        <f t="shared" si="38"/>
        <v>0</v>
      </c>
      <c r="H429" s="27">
        <v>15041</v>
      </c>
      <c r="I429" s="30" t="s">
        <v>23</v>
      </c>
      <c r="J429" s="29">
        <f t="shared" si="39"/>
        <v>2256</v>
      </c>
      <c r="K429" s="29">
        <f t="shared" si="40"/>
        <v>2256</v>
      </c>
      <c r="L429" s="29">
        <f t="shared" si="36"/>
        <v>1805</v>
      </c>
      <c r="M429" s="29">
        <f t="shared" si="37"/>
        <v>451</v>
      </c>
      <c r="N429" s="55"/>
    </row>
    <row r="430" ht="43.5" customHeight="1" spans="1:14">
      <c r="A430" s="27">
        <v>424</v>
      </c>
      <c r="B430" s="30" t="s">
        <v>857</v>
      </c>
      <c r="C430" s="31" t="s">
        <v>858</v>
      </c>
      <c r="D430" s="41" t="s">
        <v>21</v>
      </c>
      <c r="E430" s="29"/>
      <c r="F430" s="30" t="s">
        <v>22</v>
      </c>
      <c r="G430" s="29">
        <f t="shared" si="38"/>
        <v>0</v>
      </c>
      <c r="H430" s="27">
        <v>6588</v>
      </c>
      <c r="I430" s="30" t="s">
        <v>23</v>
      </c>
      <c r="J430" s="29">
        <f t="shared" si="39"/>
        <v>988</v>
      </c>
      <c r="K430" s="29">
        <f t="shared" si="40"/>
        <v>988</v>
      </c>
      <c r="L430" s="29">
        <f t="shared" si="36"/>
        <v>790</v>
      </c>
      <c r="M430" s="29">
        <f t="shared" si="37"/>
        <v>198</v>
      </c>
      <c r="N430" s="55"/>
    </row>
    <row r="431" ht="43.5" customHeight="1" spans="1:14">
      <c r="A431" s="27">
        <v>425</v>
      </c>
      <c r="B431" s="30" t="s">
        <v>859</v>
      </c>
      <c r="C431" s="31" t="s">
        <v>860</v>
      </c>
      <c r="D431" s="41" t="s">
        <v>21</v>
      </c>
      <c r="E431" s="29"/>
      <c r="F431" s="30" t="s">
        <v>22</v>
      </c>
      <c r="G431" s="29">
        <f t="shared" si="38"/>
        <v>0</v>
      </c>
      <c r="H431" s="27">
        <v>7114</v>
      </c>
      <c r="I431" s="30" t="s">
        <v>23</v>
      </c>
      <c r="J431" s="29">
        <f t="shared" si="39"/>
        <v>1067</v>
      </c>
      <c r="K431" s="29">
        <f t="shared" si="40"/>
        <v>1067</v>
      </c>
      <c r="L431" s="29">
        <f t="shared" si="36"/>
        <v>854</v>
      </c>
      <c r="M431" s="29">
        <f t="shared" si="37"/>
        <v>213</v>
      </c>
      <c r="N431" s="55"/>
    </row>
    <row r="432" ht="43.5" customHeight="1" spans="1:14">
      <c r="A432" s="27">
        <v>426</v>
      </c>
      <c r="B432" s="30" t="s">
        <v>861</v>
      </c>
      <c r="C432" s="31" t="s">
        <v>862</v>
      </c>
      <c r="D432" s="41" t="s">
        <v>21</v>
      </c>
      <c r="E432" s="29"/>
      <c r="F432" s="30" t="s">
        <v>22</v>
      </c>
      <c r="G432" s="29">
        <f t="shared" si="38"/>
        <v>0</v>
      </c>
      <c r="H432" s="27">
        <v>11512</v>
      </c>
      <c r="I432" s="30" t="s">
        <v>23</v>
      </c>
      <c r="J432" s="29">
        <f t="shared" si="39"/>
        <v>1727</v>
      </c>
      <c r="K432" s="29">
        <f t="shared" si="40"/>
        <v>1727</v>
      </c>
      <c r="L432" s="29">
        <f t="shared" si="36"/>
        <v>1382</v>
      </c>
      <c r="M432" s="29">
        <f t="shared" si="37"/>
        <v>345</v>
      </c>
      <c r="N432" s="55"/>
    </row>
    <row r="433" ht="43.5" customHeight="1" spans="1:14">
      <c r="A433" s="27">
        <v>427</v>
      </c>
      <c r="B433" s="30" t="s">
        <v>863</v>
      </c>
      <c r="C433" s="31" t="s">
        <v>864</v>
      </c>
      <c r="D433" s="41" t="s">
        <v>21</v>
      </c>
      <c r="E433" s="29"/>
      <c r="F433" s="30" t="s">
        <v>22</v>
      </c>
      <c r="G433" s="29">
        <f t="shared" si="38"/>
        <v>0</v>
      </c>
      <c r="H433" s="27">
        <v>9873</v>
      </c>
      <c r="I433" s="30" t="s">
        <v>23</v>
      </c>
      <c r="J433" s="29">
        <f t="shared" si="39"/>
        <v>1481</v>
      </c>
      <c r="K433" s="29">
        <f t="shared" si="40"/>
        <v>1481</v>
      </c>
      <c r="L433" s="29">
        <f t="shared" si="36"/>
        <v>1185</v>
      </c>
      <c r="M433" s="29">
        <f t="shared" si="37"/>
        <v>296</v>
      </c>
      <c r="N433" s="55"/>
    </row>
    <row r="434" ht="43.5" customHeight="1" spans="1:14">
      <c r="A434" s="27">
        <v>428</v>
      </c>
      <c r="B434" s="30" t="s">
        <v>865</v>
      </c>
      <c r="C434" s="31" t="s">
        <v>866</v>
      </c>
      <c r="D434" s="41" t="s">
        <v>21</v>
      </c>
      <c r="E434" s="29"/>
      <c r="F434" s="30" t="s">
        <v>22</v>
      </c>
      <c r="G434" s="29">
        <f t="shared" si="38"/>
        <v>0</v>
      </c>
      <c r="H434" s="27">
        <v>13781</v>
      </c>
      <c r="I434" s="30" t="s">
        <v>23</v>
      </c>
      <c r="J434" s="29">
        <f t="shared" si="39"/>
        <v>2067</v>
      </c>
      <c r="K434" s="29">
        <f t="shared" si="40"/>
        <v>2067</v>
      </c>
      <c r="L434" s="29">
        <f t="shared" si="36"/>
        <v>1654</v>
      </c>
      <c r="M434" s="29">
        <f t="shared" si="37"/>
        <v>413</v>
      </c>
      <c r="N434" s="55"/>
    </row>
    <row r="435" ht="43.5" customHeight="1" spans="1:14">
      <c r="A435" s="27">
        <v>429</v>
      </c>
      <c r="B435" s="30" t="s">
        <v>867</v>
      </c>
      <c r="C435" s="47" t="s">
        <v>868</v>
      </c>
      <c r="D435" s="41" t="s">
        <v>21</v>
      </c>
      <c r="E435" s="29"/>
      <c r="F435" s="30" t="s">
        <v>22</v>
      </c>
      <c r="G435" s="29">
        <f t="shared" si="38"/>
        <v>0</v>
      </c>
      <c r="H435" s="27">
        <v>11837</v>
      </c>
      <c r="I435" s="30" t="s">
        <v>23</v>
      </c>
      <c r="J435" s="29">
        <f t="shared" si="39"/>
        <v>1776</v>
      </c>
      <c r="K435" s="29">
        <f t="shared" si="40"/>
        <v>1776</v>
      </c>
      <c r="L435" s="29">
        <f t="shared" si="36"/>
        <v>1421</v>
      </c>
      <c r="M435" s="29">
        <f t="shared" si="37"/>
        <v>355</v>
      </c>
      <c r="N435" s="55"/>
    </row>
    <row r="436" ht="51" customHeight="1" spans="1:14">
      <c r="A436" s="27">
        <v>430</v>
      </c>
      <c r="B436" s="30" t="s">
        <v>869</v>
      </c>
      <c r="C436" s="31" t="s">
        <v>870</v>
      </c>
      <c r="D436" s="41" t="s">
        <v>21</v>
      </c>
      <c r="E436" s="29"/>
      <c r="F436" s="30" t="s">
        <v>22</v>
      </c>
      <c r="G436" s="29">
        <f t="shared" si="38"/>
        <v>0</v>
      </c>
      <c r="H436" s="27">
        <v>12456</v>
      </c>
      <c r="I436" s="30" t="s">
        <v>23</v>
      </c>
      <c r="J436" s="29">
        <f t="shared" si="39"/>
        <v>1868</v>
      </c>
      <c r="K436" s="29">
        <f t="shared" si="40"/>
        <v>1868</v>
      </c>
      <c r="L436" s="29">
        <f t="shared" si="36"/>
        <v>1494</v>
      </c>
      <c r="M436" s="29">
        <f t="shared" si="37"/>
        <v>374</v>
      </c>
      <c r="N436" s="55"/>
    </row>
    <row r="437" ht="44.25" customHeight="1" spans="1:14">
      <c r="A437" s="27">
        <v>431</v>
      </c>
      <c r="B437" s="30" t="s">
        <v>871</v>
      </c>
      <c r="C437" s="31" t="s">
        <v>872</v>
      </c>
      <c r="D437" s="41" t="s">
        <v>21</v>
      </c>
      <c r="E437" s="29"/>
      <c r="F437" s="30" t="s">
        <v>22</v>
      </c>
      <c r="G437" s="29">
        <f t="shared" si="38"/>
        <v>0</v>
      </c>
      <c r="H437" s="27">
        <v>10920</v>
      </c>
      <c r="I437" s="30" t="s">
        <v>23</v>
      </c>
      <c r="J437" s="29">
        <f t="shared" si="39"/>
        <v>1638</v>
      </c>
      <c r="K437" s="29">
        <f t="shared" si="40"/>
        <v>1638</v>
      </c>
      <c r="L437" s="29">
        <f t="shared" si="36"/>
        <v>1310</v>
      </c>
      <c r="M437" s="29">
        <f t="shared" si="37"/>
        <v>328</v>
      </c>
      <c r="N437" s="55"/>
    </row>
    <row r="438" ht="44.25" customHeight="1" spans="1:14">
      <c r="A438" s="27">
        <v>432</v>
      </c>
      <c r="B438" s="30" t="s">
        <v>873</v>
      </c>
      <c r="C438" s="31" t="s">
        <v>874</v>
      </c>
      <c r="D438" s="41" t="s">
        <v>21</v>
      </c>
      <c r="E438" s="29"/>
      <c r="F438" s="30" t="s">
        <v>22</v>
      </c>
      <c r="G438" s="29">
        <f t="shared" si="38"/>
        <v>0</v>
      </c>
      <c r="H438" s="27">
        <v>12298</v>
      </c>
      <c r="I438" s="30" t="s">
        <v>23</v>
      </c>
      <c r="J438" s="29">
        <f t="shared" si="39"/>
        <v>1845</v>
      </c>
      <c r="K438" s="29">
        <f t="shared" si="40"/>
        <v>1845</v>
      </c>
      <c r="L438" s="29">
        <f t="shared" si="36"/>
        <v>1476</v>
      </c>
      <c r="M438" s="29">
        <f t="shared" si="37"/>
        <v>369</v>
      </c>
      <c r="N438" s="55"/>
    </row>
    <row r="439" ht="44.25" customHeight="1" spans="1:14">
      <c r="A439" s="27">
        <v>433</v>
      </c>
      <c r="B439" s="30" t="s">
        <v>875</v>
      </c>
      <c r="C439" s="47" t="s">
        <v>876</v>
      </c>
      <c r="D439" s="41" t="s">
        <v>21</v>
      </c>
      <c r="E439" s="29"/>
      <c r="F439" s="30" t="s">
        <v>22</v>
      </c>
      <c r="G439" s="29">
        <f t="shared" si="38"/>
        <v>0</v>
      </c>
      <c r="H439" s="27">
        <v>14968</v>
      </c>
      <c r="I439" s="30" t="s">
        <v>23</v>
      </c>
      <c r="J439" s="29">
        <f t="shared" si="39"/>
        <v>2245</v>
      </c>
      <c r="K439" s="29">
        <f t="shared" si="40"/>
        <v>2245</v>
      </c>
      <c r="L439" s="29">
        <f t="shared" si="36"/>
        <v>1796</v>
      </c>
      <c r="M439" s="29">
        <f t="shared" si="37"/>
        <v>449</v>
      </c>
      <c r="N439" s="55"/>
    </row>
    <row r="440" ht="44.25" customHeight="1" spans="1:14">
      <c r="A440" s="27">
        <v>434</v>
      </c>
      <c r="B440" s="30" t="s">
        <v>877</v>
      </c>
      <c r="C440" s="31" t="s">
        <v>878</v>
      </c>
      <c r="D440" s="41" t="s">
        <v>21</v>
      </c>
      <c r="E440" s="29"/>
      <c r="F440" s="30" t="s">
        <v>22</v>
      </c>
      <c r="G440" s="29">
        <f t="shared" si="38"/>
        <v>0</v>
      </c>
      <c r="H440" s="27">
        <v>11336</v>
      </c>
      <c r="I440" s="30" t="s">
        <v>23</v>
      </c>
      <c r="J440" s="29">
        <f t="shared" si="39"/>
        <v>1700</v>
      </c>
      <c r="K440" s="29">
        <f t="shared" si="40"/>
        <v>1700</v>
      </c>
      <c r="L440" s="29">
        <f t="shared" si="36"/>
        <v>1360</v>
      </c>
      <c r="M440" s="29">
        <f t="shared" si="37"/>
        <v>340</v>
      </c>
      <c r="N440" s="55"/>
    </row>
    <row r="441" ht="44.25" customHeight="1" spans="1:14">
      <c r="A441" s="27">
        <v>435</v>
      </c>
      <c r="B441" s="30" t="s">
        <v>879</v>
      </c>
      <c r="C441" s="31" t="s">
        <v>880</v>
      </c>
      <c r="D441" s="41" t="s">
        <v>21</v>
      </c>
      <c r="E441" s="29"/>
      <c r="F441" s="30" t="s">
        <v>22</v>
      </c>
      <c r="G441" s="29">
        <f t="shared" si="38"/>
        <v>0</v>
      </c>
      <c r="H441" s="27">
        <v>12295</v>
      </c>
      <c r="I441" s="30" t="s">
        <v>23</v>
      </c>
      <c r="J441" s="29">
        <f t="shared" si="39"/>
        <v>1844</v>
      </c>
      <c r="K441" s="29">
        <f t="shared" si="40"/>
        <v>1844</v>
      </c>
      <c r="L441" s="29">
        <f t="shared" si="36"/>
        <v>1475</v>
      </c>
      <c r="M441" s="29">
        <f t="shared" si="37"/>
        <v>369</v>
      </c>
      <c r="N441" s="55"/>
    </row>
    <row r="442" ht="56.25" customHeight="1" spans="1:14">
      <c r="A442" s="27">
        <v>436</v>
      </c>
      <c r="B442" s="30" t="s">
        <v>881</v>
      </c>
      <c r="C442" s="31" t="s">
        <v>882</v>
      </c>
      <c r="D442" s="41" t="s">
        <v>21</v>
      </c>
      <c r="E442" s="29"/>
      <c r="F442" s="30" t="s">
        <v>22</v>
      </c>
      <c r="G442" s="29">
        <f t="shared" si="38"/>
        <v>0</v>
      </c>
      <c r="H442" s="27">
        <v>13667</v>
      </c>
      <c r="I442" s="30" t="s">
        <v>23</v>
      </c>
      <c r="J442" s="29">
        <f t="shared" si="39"/>
        <v>2050</v>
      </c>
      <c r="K442" s="29">
        <f t="shared" si="40"/>
        <v>2050</v>
      </c>
      <c r="L442" s="29">
        <f t="shared" si="36"/>
        <v>1640</v>
      </c>
      <c r="M442" s="29">
        <f t="shared" si="37"/>
        <v>410</v>
      </c>
      <c r="N442" s="55"/>
    </row>
    <row r="443" ht="46.5" customHeight="1" spans="1:14">
      <c r="A443" s="27">
        <v>437</v>
      </c>
      <c r="B443" s="30" t="s">
        <v>883</v>
      </c>
      <c r="C443" s="33" t="s">
        <v>884</v>
      </c>
      <c r="D443" s="41" t="s">
        <v>21</v>
      </c>
      <c r="E443" s="29"/>
      <c r="F443" s="30" t="s">
        <v>22</v>
      </c>
      <c r="G443" s="29">
        <f t="shared" si="38"/>
        <v>0</v>
      </c>
      <c r="H443" s="27">
        <v>12691</v>
      </c>
      <c r="I443" s="30" t="s">
        <v>23</v>
      </c>
      <c r="J443" s="29">
        <f t="shared" si="39"/>
        <v>1904</v>
      </c>
      <c r="K443" s="29">
        <f t="shared" si="40"/>
        <v>1904</v>
      </c>
      <c r="L443" s="29">
        <f t="shared" si="36"/>
        <v>1523</v>
      </c>
      <c r="M443" s="29">
        <f t="shared" si="37"/>
        <v>381</v>
      </c>
      <c r="N443" s="55"/>
    </row>
    <row r="444" ht="46.5" customHeight="1" spans="1:14">
      <c r="A444" s="27">
        <v>438</v>
      </c>
      <c r="B444" s="30" t="s">
        <v>885</v>
      </c>
      <c r="C444" s="31" t="s">
        <v>886</v>
      </c>
      <c r="D444" s="41" t="s">
        <v>21</v>
      </c>
      <c r="E444" s="29"/>
      <c r="F444" s="30" t="s">
        <v>22</v>
      </c>
      <c r="G444" s="29">
        <f t="shared" si="38"/>
        <v>0</v>
      </c>
      <c r="H444" s="27">
        <v>5518</v>
      </c>
      <c r="I444" s="30" t="s">
        <v>23</v>
      </c>
      <c r="J444" s="29">
        <f t="shared" si="39"/>
        <v>828</v>
      </c>
      <c r="K444" s="29">
        <f t="shared" si="40"/>
        <v>828</v>
      </c>
      <c r="L444" s="29">
        <f t="shared" si="36"/>
        <v>662</v>
      </c>
      <c r="M444" s="29">
        <f t="shared" si="37"/>
        <v>166</v>
      </c>
      <c r="N444" s="55"/>
    </row>
    <row r="445" ht="46.5" customHeight="1" spans="1:14">
      <c r="A445" s="27">
        <v>439</v>
      </c>
      <c r="B445" s="30" t="s">
        <v>887</v>
      </c>
      <c r="C445" s="33" t="s">
        <v>888</v>
      </c>
      <c r="D445" s="41" t="s">
        <v>21</v>
      </c>
      <c r="E445" s="29"/>
      <c r="F445" s="30" t="s">
        <v>22</v>
      </c>
      <c r="G445" s="29">
        <f t="shared" si="38"/>
        <v>0</v>
      </c>
      <c r="H445" s="27">
        <v>17442</v>
      </c>
      <c r="I445" s="30" t="s">
        <v>23</v>
      </c>
      <c r="J445" s="29">
        <f t="shared" si="39"/>
        <v>2616</v>
      </c>
      <c r="K445" s="29">
        <f t="shared" si="40"/>
        <v>2616</v>
      </c>
      <c r="L445" s="29">
        <f t="shared" si="36"/>
        <v>2093</v>
      </c>
      <c r="M445" s="29">
        <f t="shared" si="37"/>
        <v>523</v>
      </c>
      <c r="N445" s="55"/>
    </row>
    <row r="446" ht="46.5" customHeight="1" spans="1:14">
      <c r="A446" s="27">
        <v>440</v>
      </c>
      <c r="B446" s="30" t="s">
        <v>889</v>
      </c>
      <c r="C446" s="57" t="s">
        <v>890</v>
      </c>
      <c r="D446" s="41" t="s">
        <v>21</v>
      </c>
      <c r="E446" s="29"/>
      <c r="F446" s="30" t="s">
        <v>22</v>
      </c>
      <c r="G446" s="29">
        <f t="shared" si="38"/>
        <v>0</v>
      </c>
      <c r="H446" s="27">
        <v>19060</v>
      </c>
      <c r="I446" s="30" t="s">
        <v>23</v>
      </c>
      <c r="J446" s="29">
        <f t="shared" si="39"/>
        <v>2859</v>
      </c>
      <c r="K446" s="29">
        <f t="shared" si="40"/>
        <v>2859</v>
      </c>
      <c r="L446" s="29">
        <f t="shared" si="36"/>
        <v>2287</v>
      </c>
      <c r="M446" s="29">
        <f t="shared" si="37"/>
        <v>572</v>
      </c>
      <c r="N446" s="55"/>
    </row>
    <row r="447" ht="46.5" customHeight="1" spans="1:14">
      <c r="A447" s="27">
        <v>441</v>
      </c>
      <c r="B447" s="30" t="s">
        <v>891</v>
      </c>
      <c r="C447" s="68" t="s">
        <v>892</v>
      </c>
      <c r="D447" s="41" t="s">
        <v>21</v>
      </c>
      <c r="E447" s="29"/>
      <c r="F447" s="30" t="s">
        <v>22</v>
      </c>
      <c r="G447" s="29">
        <f t="shared" si="38"/>
        <v>0</v>
      </c>
      <c r="H447" s="27">
        <v>21197</v>
      </c>
      <c r="I447" s="30" t="s">
        <v>23</v>
      </c>
      <c r="J447" s="29">
        <f t="shared" si="39"/>
        <v>3180</v>
      </c>
      <c r="K447" s="29">
        <f t="shared" si="40"/>
        <v>3180</v>
      </c>
      <c r="L447" s="29">
        <f t="shared" si="36"/>
        <v>2544</v>
      </c>
      <c r="M447" s="29">
        <f t="shared" si="37"/>
        <v>636</v>
      </c>
      <c r="N447" s="55"/>
    </row>
    <row r="448" ht="46.5" customHeight="1" spans="1:14">
      <c r="A448" s="27">
        <v>442</v>
      </c>
      <c r="B448" s="30" t="s">
        <v>893</v>
      </c>
      <c r="C448" s="57" t="s">
        <v>894</v>
      </c>
      <c r="D448" s="41" t="s">
        <v>21</v>
      </c>
      <c r="E448" s="29"/>
      <c r="F448" s="30" t="s">
        <v>22</v>
      </c>
      <c r="G448" s="29">
        <f t="shared" si="38"/>
        <v>0</v>
      </c>
      <c r="H448" s="27">
        <v>23251</v>
      </c>
      <c r="I448" s="30" t="s">
        <v>23</v>
      </c>
      <c r="J448" s="29">
        <f t="shared" si="39"/>
        <v>3488</v>
      </c>
      <c r="K448" s="29">
        <f t="shared" si="40"/>
        <v>3488</v>
      </c>
      <c r="L448" s="29">
        <f t="shared" si="36"/>
        <v>2790</v>
      </c>
      <c r="M448" s="29">
        <f t="shared" si="37"/>
        <v>698</v>
      </c>
      <c r="N448" s="55"/>
    </row>
    <row r="449" ht="46.5" customHeight="1" spans="1:14">
      <c r="A449" s="27">
        <v>443</v>
      </c>
      <c r="B449" s="30" t="s">
        <v>895</v>
      </c>
      <c r="C449" s="38" t="s">
        <v>896</v>
      </c>
      <c r="D449" s="41" t="s">
        <v>21</v>
      </c>
      <c r="E449" s="29"/>
      <c r="F449" s="30" t="s">
        <v>22</v>
      </c>
      <c r="G449" s="29">
        <f t="shared" si="38"/>
        <v>0</v>
      </c>
      <c r="H449" s="27">
        <v>20704</v>
      </c>
      <c r="I449" s="30" t="s">
        <v>23</v>
      </c>
      <c r="J449" s="29">
        <f t="shared" si="39"/>
        <v>3106</v>
      </c>
      <c r="K449" s="29">
        <f t="shared" si="40"/>
        <v>3106</v>
      </c>
      <c r="L449" s="29">
        <f t="shared" si="36"/>
        <v>2485</v>
      </c>
      <c r="M449" s="29">
        <f t="shared" si="37"/>
        <v>621</v>
      </c>
      <c r="N449" s="55"/>
    </row>
    <row r="450" ht="46.5" customHeight="1" spans="1:14">
      <c r="A450" s="27">
        <v>444</v>
      </c>
      <c r="B450" s="30" t="s">
        <v>897</v>
      </c>
      <c r="C450" s="40" t="s">
        <v>898</v>
      </c>
      <c r="D450" s="41" t="s">
        <v>21</v>
      </c>
      <c r="E450" s="29"/>
      <c r="F450" s="30" t="s">
        <v>22</v>
      </c>
      <c r="G450" s="29">
        <f t="shared" si="38"/>
        <v>0</v>
      </c>
      <c r="H450" s="27">
        <v>23839</v>
      </c>
      <c r="I450" s="30" t="s">
        <v>23</v>
      </c>
      <c r="J450" s="29">
        <f t="shared" si="39"/>
        <v>3576</v>
      </c>
      <c r="K450" s="29">
        <f t="shared" si="40"/>
        <v>3576</v>
      </c>
      <c r="L450" s="29">
        <f t="shared" si="36"/>
        <v>2861</v>
      </c>
      <c r="M450" s="29">
        <f t="shared" si="37"/>
        <v>715</v>
      </c>
      <c r="N450" s="55"/>
    </row>
    <row r="451" ht="48" customHeight="1" spans="1:14">
      <c r="A451" s="27">
        <v>445</v>
      </c>
      <c r="B451" s="30" t="s">
        <v>899</v>
      </c>
      <c r="C451" s="69" t="s">
        <v>900</v>
      </c>
      <c r="D451" s="41" t="s">
        <v>21</v>
      </c>
      <c r="E451" s="29"/>
      <c r="F451" s="30" t="s">
        <v>22</v>
      </c>
      <c r="G451" s="29">
        <f t="shared" si="38"/>
        <v>0</v>
      </c>
      <c r="H451" s="27">
        <v>13237</v>
      </c>
      <c r="I451" s="30" t="s">
        <v>23</v>
      </c>
      <c r="J451" s="29">
        <f t="shared" si="39"/>
        <v>1986</v>
      </c>
      <c r="K451" s="29">
        <f t="shared" si="40"/>
        <v>1986</v>
      </c>
      <c r="L451" s="29">
        <f t="shared" si="36"/>
        <v>1589</v>
      </c>
      <c r="M451" s="29">
        <f t="shared" si="37"/>
        <v>397</v>
      </c>
      <c r="N451" s="55"/>
    </row>
    <row r="452" ht="42.75" customHeight="1" spans="1:14">
      <c r="A452" s="27">
        <v>446</v>
      </c>
      <c r="B452" s="30" t="s">
        <v>901</v>
      </c>
      <c r="C452" s="31" t="s">
        <v>902</v>
      </c>
      <c r="D452" s="41" t="s">
        <v>21</v>
      </c>
      <c r="E452" s="29"/>
      <c r="F452" s="30" t="s">
        <v>22</v>
      </c>
      <c r="G452" s="29">
        <f t="shared" si="38"/>
        <v>0</v>
      </c>
      <c r="H452" s="27">
        <v>10230</v>
      </c>
      <c r="I452" s="30" t="s">
        <v>23</v>
      </c>
      <c r="J452" s="29">
        <f t="shared" si="39"/>
        <v>1535</v>
      </c>
      <c r="K452" s="29">
        <f t="shared" si="40"/>
        <v>1535</v>
      </c>
      <c r="L452" s="29">
        <f t="shared" si="36"/>
        <v>1228</v>
      </c>
      <c r="M452" s="29">
        <f t="shared" si="37"/>
        <v>307</v>
      </c>
      <c r="N452" s="55"/>
    </row>
    <row r="453" ht="41.25" customHeight="1" spans="1:14">
      <c r="A453" s="27">
        <v>447</v>
      </c>
      <c r="B453" s="30" t="s">
        <v>903</v>
      </c>
      <c r="C453" s="31" t="s">
        <v>904</v>
      </c>
      <c r="D453" s="41" t="s">
        <v>21</v>
      </c>
      <c r="E453" s="29"/>
      <c r="F453" s="30" t="s">
        <v>22</v>
      </c>
      <c r="G453" s="29">
        <f t="shared" si="38"/>
        <v>0</v>
      </c>
      <c r="H453" s="27">
        <v>5439</v>
      </c>
      <c r="I453" s="30" t="s">
        <v>23</v>
      </c>
      <c r="J453" s="29">
        <f t="shared" si="39"/>
        <v>816</v>
      </c>
      <c r="K453" s="29">
        <f t="shared" si="40"/>
        <v>816</v>
      </c>
      <c r="L453" s="29">
        <f t="shared" si="36"/>
        <v>653</v>
      </c>
      <c r="M453" s="29">
        <f t="shared" si="37"/>
        <v>163</v>
      </c>
      <c r="N453" s="55"/>
    </row>
    <row r="454" ht="51" customHeight="1" spans="1:14">
      <c r="A454" s="27">
        <v>448</v>
      </c>
      <c r="B454" s="30" t="s">
        <v>903</v>
      </c>
      <c r="C454" s="33" t="s">
        <v>905</v>
      </c>
      <c r="D454" s="41" t="s">
        <v>21</v>
      </c>
      <c r="E454" s="29"/>
      <c r="F454" s="30" t="s">
        <v>22</v>
      </c>
      <c r="G454" s="29">
        <f t="shared" si="38"/>
        <v>0</v>
      </c>
      <c r="H454" s="27">
        <v>14926</v>
      </c>
      <c r="I454" s="30" t="s">
        <v>23</v>
      </c>
      <c r="J454" s="29">
        <f t="shared" si="39"/>
        <v>2239</v>
      </c>
      <c r="K454" s="29">
        <f t="shared" si="40"/>
        <v>2239</v>
      </c>
      <c r="L454" s="29">
        <f t="shared" si="36"/>
        <v>1791</v>
      </c>
      <c r="M454" s="29">
        <f t="shared" si="37"/>
        <v>448</v>
      </c>
      <c r="N454" s="55"/>
    </row>
    <row r="455" ht="48" customHeight="1" spans="1:14">
      <c r="A455" s="27">
        <v>449</v>
      </c>
      <c r="B455" s="30" t="s">
        <v>906</v>
      </c>
      <c r="C455" s="33" t="s">
        <v>907</v>
      </c>
      <c r="D455" s="41" t="s">
        <v>21</v>
      </c>
      <c r="E455" s="29"/>
      <c r="F455" s="30" t="s">
        <v>22</v>
      </c>
      <c r="G455" s="29">
        <f t="shared" si="38"/>
        <v>0</v>
      </c>
      <c r="H455" s="27">
        <v>24186</v>
      </c>
      <c r="I455" s="30" t="s">
        <v>23</v>
      </c>
      <c r="J455" s="29">
        <f t="shared" si="39"/>
        <v>3628</v>
      </c>
      <c r="K455" s="29">
        <f t="shared" si="40"/>
        <v>3628</v>
      </c>
      <c r="L455" s="29">
        <f t="shared" ref="L455:L518" si="41">INT(K455*0.8+0.5)</f>
        <v>2902</v>
      </c>
      <c r="M455" s="29">
        <f t="shared" ref="M455:M518" si="42">K455-L455</f>
        <v>726</v>
      </c>
      <c r="N455" s="55"/>
    </row>
    <row r="456" ht="45.75" customHeight="1" spans="1:14">
      <c r="A456" s="27">
        <v>450</v>
      </c>
      <c r="B456" s="30" t="s">
        <v>908</v>
      </c>
      <c r="C456" s="40" t="s">
        <v>909</v>
      </c>
      <c r="D456" s="41" t="s">
        <v>21</v>
      </c>
      <c r="E456" s="29"/>
      <c r="F456" s="30" t="s">
        <v>22</v>
      </c>
      <c r="G456" s="29">
        <f t="shared" ref="G456:G501" si="43">IF(E456*1000&gt;20000,20000,INT(E456*1000+0.5))</f>
        <v>0</v>
      </c>
      <c r="H456" s="27">
        <v>16794</v>
      </c>
      <c r="I456" s="30" t="s">
        <v>23</v>
      </c>
      <c r="J456" s="29">
        <f t="shared" ref="J456:J500" si="44">INT(H456*0.15+0.5)</f>
        <v>2519</v>
      </c>
      <c r="K456" s="29">
        <f t="shared" ref="K456:K501" si="45">G456+J456</f>
        <v>2519</v>
      </c>
      <c r="L456" s="29">
        <f t="shared" si="41"/>
        <v>2015</v>
      </c>
      <c r="M456" s="29">
        <f t="shared" si="42"/>
        <v>504</v>
      </c>
      <c r="N456" s="55"/>
    </row>
    <row r="457" ht="51" customHeight="1" spans="1:14">
      <c r="A457" s="27">
        <v>451</v>
      </c>
      <c r="B457" s="30" t="s">
        <v>910</v>
      </c>
      <c r="C457" s="70" t="s">
        <v>911</v>
      </c>
      <c r="D457" s="41" t="s">
        <v>21</v>
      </c>
      <c r="E457" s="29"/>
      <c r="F457" s="30" t="s">
        <v>22</v>
      </c>
      <c r="G457" s="29">
        <f t="shared" si="43"/>
        <v>0</v>
      </c>
      <c r="H457" s="27">
        <v>29007</v>
      </c>
      <c r="I457" s="30" t="s">
        <v>23</v>
      </c>
      <c r="J457" s="29">
        <f t="shared" si="44"/>
        <v>4351</v>
      </c>
      <c r="K457" s="29">
        <f t="shared" si="45"/>
        <v>4351</v>
      </c>
      <c r="L457" s="29">
        <f t="shared" si="41"/>
        <v>3481</v>
      </c>
      <c r="M457" s="29">
        <f t="shared" si="42"/>
        <v>870</v>
      </c>
      <c r="N457" s="55"/>
    </row>
    <row r="458" ht="48" customHeight="1" spans="1:14">
      <c r="A458" s="27">
        <v>452</v>
      </c>
      <c r="B458" s="30" t="s">
        <v>912</v>
      </c>
      <c r="C458" s="31" t="s">
        <v>913</v>
      </c>
      <c r="D458" s="41" t="s">
        <v>21</v>
      </c>
      <c r="E458" s="29"/>
      <c r="F458" s="30" t="s">
        <v>22</v>
      </c>
      <c r="G458" s="29">
        <f t="shared" si="43"/>
        <v>0</v>
      </c>
      <c r="H458" s="27">
        <v>16119</v>
      </c>
      <c r="I458" s="30" t="s">
        <v>23</v>
      </c>
      <c r="J458" s="29">
        <f t="shared" si="44"/>
        <v>2418</v>
      </c>
      <c r="K458" s="29">
        <f t="shared" si="45"/>
        <v>2418</v>
      </c>
      <c r="L458" s="29">
        <f t="shared" si="41"/>
        <v>1934</v>
      </c>
      <c r="M458" s="29">
        <f t="shared" si="42"/>
        <v>484</v>
      </c>
      <c r="N458" s="55"/>
    </row>
    <row r="459" ht="48.75" customHeight="1" spans="1:14">
      <c r="A459" s="27">
        <v>453</v>
      </c>
      <c r="B459" s="41" t="s">
        <v>914</v>
      </c>
      <c r="C459" s="38" t="s">
        <v>915</v>
      </c>
      <c r="D459" s="41" t="s">
        <v>21</v>
      </c>
      <c r="E459" s="29"/>
      <c r="F459" s="30" t="s">
        <v>22</v>
      </c>
      <c r="G459" s="29">
        <f t="shared" si="43"/>
        <v>0</v>
      </c>
      <c r="H459" s="27">
        <v>13013</v>
      </c>
      <c r="I459" s="30" t="s">
        <v>23</v>
      </c>
      <c r="J459" s="29">
        <f t="shared" si="44"/>
        <v>1952</v>
      </c>
      <c r="K459" s="29">
        <f t="shared" si="45"/>
        <v>1952</v>
      </c>
      <c r="L459" s="29">
        <f t="shared" si="41"/>
        <v>1562</v>
      </c>
      <c r="M459" s="29">
        <f t="shared" si="42"/>
        <v>390</v>
      </c>
      <c r="N459" s="55"/>
    </row>
    <row r="460" ht="44.25" customHeight="1" spans="1:14">
      <c r="A460" s="27">
        <v>454</v>
      </c>
      <c r="B460" s="30" t="s">
        <v>916</v>
      </c>
      <c r="C460" s="33" t="s">
        <v>917</v>
      </c>
      <c r="D460" s="41" t="s">
        <v>21</v>
      </c>
      <c r="E460" s="29"/>
      <c r="F460" s="30" t="s">
        <v>22</v>
      </c>
      <c r="G460" s="29">
        <f t="shared" si="43"/>
        <v>0</v>
      </c>
      <c r="H460" s="27">
        <v>19258</v>
      </c>
      <c r="I460" s="30" t="s">
        <v>23</v>
      </c>
      <c r="J460" s="29">
        <f t="shared" si="44"/>
        <v>2889</v>
      </c>
      <c r="K460" s="29">
        <f t="shared" si="45"/>
        <v>2889</v>
      </c>
      <c r="L460" s="29">
        <f t="shared" si="41"/>
        <v>2311</v>
      </c>
      <c r="M460" s="29">
        <f t="shared" si="42"/>
        <v>578</v>
      </c>
      <c r="N460" s="55"/>
    </row>
    <row r="461" ht="41.25" customHeight="1" spans="1:14">
      <c r="A461" s="27">
        <v>455</v>
      </c>
      <c r="B461" s="41" t="s">
        <v>918</v>
      </c>
      <c r="C461" s="33" t="s">
        <v>919</v>
      </c>
      <c r="D461" s="41" t="s">
        <v>21</v>
      </c>
      <c r="E461" s="29"/>
      <c r="F461" s="30" t="s">
        <v>22</v>
      </c>
      <c r="G461" s="29">
        <f t="shared" si="43"/>
        <v>0</v>
      </c>
      <c r="H461" s="27">
        <v>25292</v>
      </c>
      <c r="I461" s="30" t="s">
        <v>23</v>
      </c>
      <c r="J461" s="29">
        <f t="shared" si="44"/>
        <v>3794</v>
      </c>
      <c r="K461" s="29">
        <f t="shared" si="45"/>
        <v>3794</v>
      </c>
      <c r="L461" s="29">
        <f t="shared" si="41"/>
        <v>3035</v>
      </c>
      <c r="M461" s="29">
        <f t="shared" si="42"/>
        <v>759</v>
      </c>
      <c r="N461" s="55"/>
    </row>
    <row r="462" ht="42.75" customHeight="1" spans="1:14">
      <c r="A462" s="27">
        <v>456</v>
      </c>
      <c r="B462" s="30" t="s">
        <v>920</v>
      </c>
      <c r="C462" s="33" t="s">
        <v>921</v>
      </c>
      <c r="D462" s="41" t="s">
        <v>21</v>
      </c>
      <c r="E462" s="29"/>
      <c r="F462" s="30" t="s">
        <v>22</v>
      </c>
      <c r="G462" s="29">
        <f t="shared" si="43"/>
        <v>0</v>
      </c>
      <c r="H462" s="27">
        <v>11984</v>
      </c>
      <c r="I462" s="30" t="s">
        <v>23</v>
      </c>
      <c r="J462" s="29">
        <f t="shared" si="44"/>
        <v>1798</v>
      </c>
      <c r="K462" s="29">
        <f t="shared" si="45"/>
        <v>1798</v>
      </c>
      <c r="L462" s="29">
        <f t="shared" si="41"/>
        <v>1438</v>
      </c>
      <c r="M462" s="29">
        <f t="shared" si="42"/>
        <v>360</v>
      </c>
      <c r="N462" s="55"/>
    </row>
    <row r="463" ht="48.75" customHeight="1" spans="1:14">
      <c r="A463" s="27">
        <v>457</v>
      </c>
      <c r="B463" s="30" t="s">
        <v>922</v>
      </c>
      <c r="C463" s="40" t="s">
        <v>923</v>
      </c>
      <c r="D463" s="41" t="s">
        <v>21</v>
      </c>
      <c r="E463" s="29"/>
      <c r="F463" s="30" t="s">
        <v>22</v>
      </c>
      <c r="G463" s="29">
        <f t="shared" si="43"/>
        <v>0</v>
      </c>
      <c r="H463" s="27">
        <v>21047</v>
      </c>
      <c r="I463" s="30" t="s">
        <v>23</v>
      </c>
      <c r="J463" s="29">
        <f t="shared" si="44"/>
        <v>3157</v>
      </c>
      <c r="K463" s="29">
        <f t="shared" si="45"/>
        <v>3157</v>
      </c>
      <c r="L463" s="29">
        <f t="shared" si="41"/>
        <v>2526</v>
      </c>
      <c r="M463" s="29">
        <f t="shared" si="42"/>
        <v>631</v>
      </c>
      <c r="N463" s="55"/>
    </row>
    <row r="464" ht="48.75" customHeight="1" spans="1:14">
      <c r="A464" s="27">
        <v>458</v>
      </c>
      <c r="B464" s="30" t="s">
        <v>924</v>
      </c>
      <c r="C464" s="33" t="s">
        <v>925</v>
      </c>
      <c r="D464" s="41" t="s">
        <v>21</v>
      </c>
      <c r="E464" s="29"/>
      <c r="F464" s="30" t="s">
        <v>22</v>
      </c>
      <c r="G464" s="29">
        <f t="shared" si="43"/>
        <v>0</v>
      </c>
      <c r="H464" s="27">
        <v>16964</v>
      </c>
      <c r="I464" s="30" t="s">
        <v>23</v>
      </c>
      <c r="J464" s="29">
        <f t="shared" si="44"/>
        <v>2545</v>
      </c>
      <c r="K464" s="29">
        <f t="shared" si="45"/>
        <v>2545</v>
      </c>
      <c r="L464" s="29">
        <f t="shared" si="41"/>
        <v>2036</v>
      </c>
      <c r="M464" s="29">
        <f t="shared" si="42"/>
        <v>509</v>
      </c>
      <c r="N464" s="55"/>
    </row>
    <row r="465" ht="43.5" customHeight="1" spans="1:14">
      <c r="A465" s="27">
        <v>459</v>
      </c>
      <c r="B465" s="30" t="s">
        <v>926</v>
      </c>
      <c r="C465" s="44" t="s">
        <v>927</v>
      </c>
      <c r="D465" s="41" t="s">
        <v>21</v>
      </c>
      <c r="E465" s="29"/>
      <c r="F465" s="30" t="s">
        <v>22</v>
      </c>
      <c r="G465" s="29">
        <f t="shared" si="43"/>
        <v>0</v>
      </c>
      <c r="H465" s="27">
        <v>22335</v>
      </c>
      <c r="I465" s="30" t="s">
        <v>23</v>
      </c>
      <c r="J465" s="29">
        <f t="shared" si="44"/>
        <v>3350</v>
      </c>
      <c r="K465" s="29">
        <f t="shared" si="45"/>
        <v>3350</v>
      </c>
      <c r="L465" s="29">
        <f t="shared" si="41"/>
        <v>2680</v>
      </c>
      <c r="M465" s="29">
        <f t="shared" si="42"/>
        <v>670</v>
      </c>
      <c r="N465" s="55"/>
    </row>
    <row r="466" ht="43.5" customHeight="1" spans="1:14">
      <c r="A466" s="27">
        <v>460</v>
      </c>
      <c r="B466" s="30" t="s">
        <v>928</v>
      </c>
      <c r="C466" s="31" t="s">
        <v>929</v>
      </c>
      <c r="D466" s="41" t="s">
        <v>21</v>
      </c>
      <c r="E466" s="29"/>
      <c r="F466" s="30" t="s">
        <v>22</v>
      </c>
      <c r="G466" s="29">
        <f t="shared" si="43"/>
        <v>0</v>
      </c>
      <c r="H466" s="27">
        <v>10195</v>
      </c>
      <c r="I466" s="30" t="s">
        <v>23</v>
      </c>
      <c r="J466" s="29">
        <f t="shared" si="44"/>
        <v>1529</v>
      </c>
      <c r="K466" s="29">
        <f t="shared" si="45"/>
        <v>1529</v>
      </c>
      <c r="L466" s="29">
        <f t="shared" si="41"/>
        <v>1223</v>
      </c>
      <c r="M466" s="29">
        <f t="shared" si="42"/>
        <v>306</v>
      </c>
      <c r="N466" s="55"/>
    </row>
    <row r="467" ht="43.5" customHeight="1" spans="1:14">
      <c r="A467" s="27">
        <v>461</v>
      </c>
      <c r="B467" s="30" t="s">
        <v>930</v>
      </c>
      <c r="C467" s="31" t="s">
        <v>931</v>
      </c>
      <c r="D467" s="41" t="s">
        <v>21</v>
      </c>
      <c r="E467" s="29"/>
      <c r="F467" s="30" t="s">
        <v>22</v>
      </c>
      <c r="G467" s="29">
        <f t="shared" si="43"/>
        <v>0</v>
      </c>
      <c r="H467" s="27">
        <v>11524</v>
      </c>
      <c r="I467" s="30" t="s">
        <v>23</v>
      </c>
      <c r="J467" s="29">
        <f t="shared" si="44"/>
        <v>1729</v>
      </c>
      <c r="K467" s="29">
        <f t="shared" si="45"/>
        <v>1729</v>
      </c>
      <c r="L467" s="29">
        <f t="shared" si="41"/>
        <v>1383</v>
      </c>
      <c r="M467" s="29">
        <f t="shared" si="42"/>
        <v>346</v>
      </c>
      <c r="N467" s="55"/>
    </row>
    <row r="468" ht="43.5" customHeight="1" spans="1:14">
      <c r="A468" s="27">
        <v>462</v>
      </c>
      <c r="B468" s="30" t="s">
        <v>932</v>
      </c>
      <c r="C468" s="31" t="s">
        <v>933</v>
      </c>
      <c r="D468" s="41" t="s">
        <v>21</v>
      </c>
      <c r="E468" s="29"/>
      <c r="F468" s="30" t="s">
        <v>22</v>
      </c>
      <c r="G468" s="29">
        <f t="shared" si="43"/>
        <v>0</v>
      </c>
      <c r="H468" s="27">
        <v>17011</v>
      </c>
      <c r="I468" s="30" t="s">
        <v>23</v>
      </c>
      <c r="J468" s="29">
        <f t="shared" si="44"/>
        <v>2552</v>
      </c>
      <c r="K468" s="29">
        <f t="shared" si="45"/>
        <v>2552</v>
      </c>
      <c r="L468" s="29">
        <f t="shared" si="41"/>
        <v>2042</v>
      </c>
      <c r="M468" s="29">
        <f t="shared" si="42"/>
        <v>510</v>
      </c>
      <c r="N468" s="55"/>
    </row>
    <row r="469" ht="43.5" customHeight="1" spans="1:14">
      <c r="A469" s="27">
        <v>463</v>
      </c>
      <c r="B469" s="30" t="s">
        <v>934</v>
      </c>
      <c r="C469" s="31" t="s">
        <v>935</v>
      </c>
      <c r="D469" s="41" t="s">
        <v>21</v>
      </c>
      <c r="E469" s="29"/>
      <c r="F469" s="30" t="s">
        <v>22</v>
      </c>
      <c r="G469" s="29">
        <f t="shared" si="43"/>
        <v>0</v>
      </c>
      <c r="H469" s="27">
        <v>19354</v>
      </c>
      <c r="I469" s="30" t="s">
        <v>23</v>
      </c>
      <c r="J469" s="29">
        <f t="shared" si="44"/>
        <v>2903</v>
      </c>
      <c r="K469" s="29">
        <f t="shared" si="45"/>
        <v>2903</v>
      </c>
      <c r="L469" s="29">
        <f t="shared" si="41"/>
        <v>2322</v>
      </c>
      <c r="M469" s="29">
        <f t="shared" si="42"/>
        <v>581</v>
      </c>
      <c r="N469" s="55"/>
    </row>
    <row r="470" ht="43.5" customHeight="1" spans="1:14">
      <c r="A470" s="27">
        <v>464</v>
      </c>
      <c r="B470" s="30" t="s">
        <v>936</v>
      </c>
      <c r="C470" s="40" t="s">
        <v>937</v>
      </c>
      <c r="D470" s="41" t="s">
        <v>21</v>
      </c>
      <c r="E470" s="29"/>
      <c r="F470" s="30" t="s">
        <v>22</v>
      </c>
      <c r="G470" s="29">
        <f t="shared" si="43"/>
        <v>0</v>
      </c>
      <c r="H470" s="27">
        <v>18386</v>
      </c>
      <c r="I470" s="30" t="s">
        <v>23</v>
      </c>
      <c r="J470" s="29">
        <f t="shared" si="44"/>
        <v>2758</v>
      </c>
      <c r="K470" s="29">
        <f t="shared" si="45"/>
        <v>2758</v>
      </c>
      <c r="L470" s="29">
        <f t="shared" si="41"/>
        <v>2206</v>
      </c>
      <c r="M470" s="29">
        <f t="shared" si="42"/>
        <v>552</v>
      </c>
      <c r="N470" s="55"/>
    </row>
    <row r="471" ht="43.5" customHeight="1" spans="1:14">
      <c r="A471" s="27">
        <v>465</v>
      </c>
      <c r="B471" s="30" t="s">
        <v>938</v>
      </c>
      <c r="C471" s="31" t="s">
        <v>939</v>
      </c>
      <c r="D471" s="41" t="s">
        <v>21</v>
      </c>
      <c r="E471" s="29"/>
      <c r="F471" s="30" t="s">
        <v>22</v>
      </c>
      <c r="G471" s="29">
        <f t="shared" si="43"/>
        <v>0</v>
      </c>
      <c r="H471" s="27">
        <v>14173</v>
      </c>
      <c r="I471" s="30" t="s">
        <v>23</v>
      </c>
      <c r="J471" s="29">
        <f t="shared" si="44"/>
        <v>2126</v>
      </c>
      <c r="K471" s="29">
        <f t="shared" si="45"/>
        <v>2126</v>
      </c>
      <c r="L471" s="29">
        <f t="shared" si="41"/>
        <v>1701</v>
      </c>
      <c r="M471" s="29">
        <f t="shared" si="42"/>
        <v>425</v>
      </c>
      <c r="N471" s="55"/>
    </row>
    <row r="472" ht="43.5" customHeight="1" spans="1:14">
      <c r="A472" s="27">
        <v>466</v>
      </c>
      <c r="B472" s="30" t="s">
        <v>940</v>
      </c>
      <c r="C472" s="47" t="s">
        <v>941</v>
      </c>
      <c r="D472" s="41" t="s">
        <v>21</v>
      </c>
      <c r="E472" s="29"/>
      <c r="F472" s="30" t="s">
        <v>22</v>
      </c>
      <c r="G472" s="29">
        <f t="shared" si="43"/>
        <v>0</v>
      </c>
      <c r="H472" s="27">
        <v>2100</v>
      </c>
      <c r="I472" s="30" t="s">
        <v>23</v>
      </c>
      <c r="J472" s="29">
        <f t="shared" si="44"/>
        <v>315</v>
      </c>
      <c r="K472" s="29">
        <f t="shared" si="45"/>
        <v>315</v>
      </c>
      <c r="L472" s="29">
        <f t="shared" si="41"/>
        <v>252</v>
      </c>
      <c r="M472" s="29">
        <f t="shared" si="42"/>
        <v>63</v>
      </c>
      <c r="N472" s="55"/>
    </row>
    <row r="473" ht="42.75" customHeight="1" spans="1:14">
      <c r="A473" s="27">
        <v>467</v>
      </c>
      <c r="B473" s="30" t="s">
        <v>942</v>
      </c>
      <c r="C473" s="31" t="s">
        <v>943</v>
      </c>
      <c r="D473" s="41" t="s">
        <v>21</v>
      </c>
      <c r="E473" s="29"/>
      <c r="F473" s="30" t="s">
        <v>22</v>
      </c>
      <c r="G473" s="29">
        <f t="shared" si="43"/>
        <v>0</v>
      </c>
      <c r="H473" s="27">
        <v>5358</v>
      </c>
      <c r="I473" s="30" t="s">
        <v>23</v>
      </c>
      <c r="J473" s="29">
        <f t="shared" si="44"/>
        <v>804</v>
      </c>
      <c r="K473" s="29">
        <f t="shared" si="45"/>
        <v>804</v>
      </c>
      <c r="L473" s="29">
        <f t="shared" si="41"/>
        <v>643</v>
      </c>
      <c r="M473" s="29">
        <f t="shared" si="42"/>
        <v>161</v>
      </c>
      <c r="N473" s="55"/>
    </row>
    <row r="474" ht="45.75" customHeight="1" spans="1:14">
      <c r="A474" s="27">
        <v>468</v>
      </c>
      <c r="B474" s="30" t="s">
        <v>944</v>
      </c>
      <c r="C474" s="31" t="s">
        <v>945</v>
      </c>
      <c r="D474" s="41" t="s">
        <v>21</v>
      </c>
      <c r="E474" s="29"/>
      <c r="F474" s="30" t="s">
        <v>22</v>
      </c>
      <c r="G474" s="29">
        <f t="shared" si="43"/>
        <v>0</v>
      </c>
      <c r="H474" s="27">
        <v>10029</v>
      </c>
      <c r="I474" s="30" t="s">
        <v>23</v>
      </c>
      <c r="J474" s="29">
        <f t="shared" si="44"/>
        <v>1504</v>
      </c>
      <c r="K474" s="29">
        <f t="shared" si="45"/>
        <v>1504</v>
      </c>
      <c r="L474" s="29">
        <f t="shared" si="41"/>
        <v>1203</v>
      </c>
      <c r="M474" s="29">
        <f t="shared" si="42"/>
        <v>301</v>
      </c>
      <c r="N474" s="55"/>
    </row>
    <row r="475" ht="43.5" customHeight="1" spans="1:14">
      <c r="A475" s="27">
        <v>469</v>
      </c>
      <c r="B475" s="30" t="s">
        <v>946</v>
      </c>
      <c r="C475" s="47" t="s">
        <v>947</v>
      </c>
      <c r="D475" s="41" t="s">
        <v>21</v>
      </c>
      <c r="E475" s="29"/>
      <c r="F475" s="30" t="s">
        <v>22</v>
      </c>
      <c r="G475" s="29">
        <f t="shared" si="43"/>
        <v>0</v>
      </c>
      <c r="H475" s="27">
        <v>5621</v>
      </c>
      <c r="I475" s="30" t="s">
        <v>23</v>
      </c>
      <c r="J475" s="29">
        <f t="shared" si="44"/>
        <v>843</v>
      </c>
      <c r="K475" s="29">
        <f t="shared" si="45"/>
        <v>843</v>
      </c>
      <c r="L475" s="29">
        <f t="shared" si="41"/>
        <v>674</v>
      </c>
      <c r="M475" s="29">
        <f t="shared" si="42"/>
        <v>169</v>
      </c>
      <c r="N475" s="55"/>
    </row>
    <row r="476" ht="24" spans="1:14">
      <c r="A476" s="27">
        <v>470</v>
      </c>
      <c r="B476" s="30" t="s">
        <v>948</v>
      </c>
      <c r="C476" s="31" t="s">
        <v>949</v>
      </c>
      <c r="D476" s="41" t="s">
        <v>21</v>
      </c>
      <c r="E476" s="29"/>
      <c r="F476" s="30" t="s">
        <v>22</v>
      </c>
      <c r="G476" s="29">
        <f t="shared" si="43"/>
        <v>0</v>
      </c>
      <c r="H476" s="27">
        <v>12103</v>
      </c>
      <c r="I476" s="30" t="s">
        <v>23</v>
      </c>
      <c r="J476" s="29">
        <f t="shared" si="44"/>
        <v>1815</v>
      </c>
      <c r="K476" s="29">
        <f t="shared" si="45"/>
        <v>1815</v>
      </c>
      <c r="L476" s="29">
        <f t="shared" si="41"/>
        <v>1452</v>
      </c>
      <c r="M476" s="29">
        <f t="shared" si="42"/>
        <v>363</v>
      </c>
      <c r="N476" s="55"/>
    </row>
    <row r="477" ht="24" spans="1:14">
      <c r="A477" s="27">
        <v>471</v>
      </c>
      <c r="B477" s="30" t="s">
        <v>950</v>
      </c>
      <c r="C477" s="31" t="s">
        <v>951</v>
      </c>
      <c r="D477" s="41" t="s">
        <v>21</v>
      </c>
      <c r="E477" s="29"/>
      <c r="F477" s="30" t="s">
        <v>22</v>
      </c>
      <c r="G477" s="29">
        <f t="shared" si="43"/>
        <v>0</v>
      </c>
      <c r="H477" s="27">
        <v>11230</v>
      </c>
      <c r="I477" s="30" t="s">
        <v>23</v>
      </c>
      <c r="J477" s="29">
        <f t="shared" si="44"/>
        <v>1685</v>
      </c>
      <c r="K477" s="29">
        <f t="shared" si="45"/>
        <v>1685</v>
      </c>
      <c r="L477" s="29">
        <f t="shared" si="41"/>
        <v>1348</v>
      </c>
      <c r="M477" s="29">
        <f t="shared" si="42"/>
        <v>337</v>
      </c>
      <c r="N477" s="55"/>
    </row>
    <row r="478" ht="46.5" customHeight="1" spans="1:14">
      <c r="A478" s="27">
        <v>472</v>
      </c>
      <c r="B478" s="30" t="s">
        <v>952</v>
      </c>
      <c r="C478" s="31" t="s">
        <v>953</v>
      </c>
      <c r="D478" s="41" t="s">
        <v>21</v>
      </c>
      <c r="E478" s="29"/>
      <c r="F478" s="30" t="s">
        <v>22</v>
      </c>
      <c r="G478" s="29">
        <f t="shared" si="43"/>
        <v>0</v>
      </c>
      <c r="H478" s="27">
        <v>10095</v>
      </c>
      <c r="I478" s="30" t="s">
        <v>23</v>
      </c>
      <c r="J478" s="29">
        <f t="shared" si="44"/>
        <v>1514</v>
      </c>
      <c r="K478" s="29">
        <f t="shared" si="45"/>
        <v>1514</v>
      </c>
      <c r="L478" s="29">
        <f t="shared" si="41"/>
        <v>1211</v>
      </c>
      <c r="M478" s="29">
        <f t="shared" si="42"/>
        <v>303</v>
      </c>
      <c r="N478" s="55"/>
    </row>
    <row r="479" ht="24" spans="1:14">
      <c r="A479" s="27">
        <v>473</v>
      </c>
      <c r="B479" s="30" t="s">
        <v>954</v>
      </c>
      <c r="C479" s="47" t="s">
        <v>955</v>
      </c>
      <c r="D479" s="41" t="s">
        <v>21</v>
      </c>
      <c r="E479" s="29"/>
      <c r="F479" s="30" t="s">
        <v>22</v>
      </c>
      <c r="G479" s="29">
        <f t="shared" si="43"/>
        <v>0</v>
      </c>
      <c r="H479" s="27">
        <v>12286</v>
      </c>
      <c r="I479" s="30" t="s">
        <v>23</v>
      </c>
      <c r="J479" s="29">
        <f t="shared" si="44"/>
        <v>1843</v>
      </c>
      <c r="K479" s="29">
        <f t="shared" si="45"/>
        <v>1843</v>
      </c>
      <c r="L479" s="29">
        <f t="shared" si="41"/>
        <v>1474</v>
      </c>
      <c r="M479" s="29">
        <f t="shared" si="42"/>
        <v>369</v>
      </c>
      <c r="N479" s="55"/>
    </row>
    <row r="480" ht="24" spans="1:14">
      <c r="A480" s="27">
        <v>474</v>
      </c>
      <c r="B480" s="30" t="s">
        <v>956</v>
      </c>
      <c r="C480" s="33" t="s">
        <v>957</v>
      </c>
      <c r="D480" s="41" t="s">
        <v>21</v>
      </c>
      <c r="E480" s="29"/>
      <c r="F480" s="30" t="s">
        <v>22</v>
      </c>
      <c r="G480" s="29">
        <f t="shared" si="43"/>
        <v>0</v>
      </c>
      <c r="H480" s="27">
        <v>28015</v>
      </c>
      <c r="I480" s="30" t="s">
        <v>23</v>
      </c>
      <c r="J480" s="29">
        <f t="shared" si="44"/>
        <v>4202</v>
      </c>
      <c r="K480" s="29">
        <f t="shared" si="45"/>
        <v>4202</v>
      </c>
      <c r="L480" s="29">
        <f t="shared" si="41"/>
        <v>3362</v>
      </c>
      <c r="M480" s="29">
        <f t="shared" si="42"/>
        <v>840</v>
      </c>
      <c r="N480" s="55"/>
    </row>
    <row r="481" ht="24" spans="1:14">
      <c r="A481" s="27">
        <v>475</v>
      </c>
      <c r="B481" s="30" t="s">
        <v>958</v>
      </c>
      <c r="C481" s="33" t="s">
        <v>959</v>
      </c>
      <c r="D481" s="41" t="s">
        <v>21</v>
      </c>
      <c r="E481" s="29"/>
      <c r="F481" s="30" t="s">
        <v>22</v>
      </c>
      <c r="G481" s="29">
        <f t="shared" si="43"/>
        <v>0</v>
      </c>
      <c r="H481" s="27">
        <v>5295</v>
      </c>
      <c r="I481" s="30" t="s">
        <v>23</v>
      </c>
      <c r="J481" s="29">
        <f t="shared" si="44"/>
        <v>794</v>
      </c>
      <c r="K481" s="29">
        <f t="shared" si="45"/>
        <v>794</v>
      </c>
      <c r="L481" s="29">
        <f t="shared" si="41"/>
        <v>635</v>
      </c>
      <c r="M481" s="29">
        <f t="shared" si="42"/>
        <v>159</v>
      </c>
      <c r="N481" s="55"/>
    </row>
    <row r="482" ht="48" customHeight="1" spans="1:14">
      <c r="A482" s="27">
        <v>476</v>
      </c>
      <c r="B482" s="30" t="s">
        <v>958</v>
      </c>
      <c r="C482" s="33" t="s">
        <v>960</v>
      </c>
      <c r="D482" s="41" t="s">
        <v>21</v>
      </c>
      <c r="E482" s="29"/>
      <c r="F482" s="30" t="s">
        <v>22</v>
      </c>
      <c r="G482" s="29">
        <f t="shared" si="43"/>
        <v>0</v>
      </c>
      <c r="H482" s="27">
        <v>16640</v>
      </c>
      <c r="I482" s="30" t="s">
        <v>23</v>
      </c>
      <c r="J482" s="29">
        <f t="shared" si="44"/>
        <v>2496</v>
      </c>
      <c r="K482" s="29">
        <f t="shared" si="45"/>
        <v>2496</v>
      </c>
      <c r="L482" s="29">
        <f t="shared" si="41"/>
        <v>1997</v>
      </c>
      <c r="M482" s="29">
        <f t="shared" si="42"/>
        <v>499</v>
      </c>
      <c r="N482" s="55"/>
    </row>
    <row r="483" ht="48" customHeight="1" spans="1:14">
      <c r="A483" s="27">
        <v>477</v>
      </c>
      <c r="B483" s="30" t="s">
        <v>958</v>
      </c>
      <c r="C483" s="33" t="s">
        <v>961</v>
      </c>
      <c r="D483" s="41" t="s">
        <v>21</v>
      </c>
      <c r="E483" s="29"/>
      <c r="F483" s="30" t="s">
        <v>22</v>
      </c>
      <c r="G483" s="29">
        <f t="shared" si="43"/>
        <v>0</v>
      </c>
      <c r="H483" s="27">
        <v>10942</v>
      </c>
      <c r="I483" s="30" t="s">
        <v>23</v>
      </c>
      <c r="J483" s="29">
        <f t="shared" si="44"/>
        <v>1641</v>
      </c>
      <c r="K483" s="29">
        <f t="shared" si="45"/>
        <v>1641</v>
      </c>
      <c r="L483" s="29">
        <f t="shared" si="41"/>
        <v>1313</v>
      </c>
      <c r="M483" s="29">
        <f t="shared" si="42"/>
        <v>328</v>
      </c>
      <c r="N483" s="55"/>
    </row>
    <row r="484" ht="42.75" customHeight="1" spans="1:14">
      <c r="A484" s="27">
        <v>478</v>
      </c>
      <c r="B484" s="30" t="s">
        <v>958</v>
      </c>
      <c r="C484" s="33" t="s">
        <v>962</v>
      </c>
      <c r="D484" s="41" t="s">
        <v>21</v>
      </c>
      <c r="E484" s="29"/>
      <c r="F484" s="30" t="s">
        <v>22</v>
      </c>
      <c r="G484" s="29">
        <f t="shared" si="43"/>
        <v>0</v>
      </c>
      <c r="H484" s="27">
        <v>5898</v>
      </c>
      <c r="I484" s="30" t="s">
        <v>23</v>
      </c>
      <c r="J484" s="29">
        <f t="shared" si="44"/>
        <v>885</v>
      </c>
      <c r="K484" s="29">
        <f t="shared" si="45"/>
        <v>885</v>
      </c>
      <c r="L484" s="29">
        <f t="shared" si="41"/>
        <v>708</v>
      </c>
      <c r="M484" s="29">
        <f t="shared" si="42"/>
        <v>177</v>
      </c>
      <c r="N484" s="55"/>
    </row>
    <row r="485" ht="45" customHeight="1" spans="1:14">
      <c r="A485" s="27">
        <v>479</v>
      </c>
      <c r="B485" s="30" t="s">
        <v>958</v>
      </c>
      <c r="C485" s="40" t="s">
        <v>963</v>
      </c>
      <c r="D485" s="41" t="s">
        <v>21</v>
      </c>
      <c r="E485" s="29"/>
      <c r="F485" s="30" t="s">
        <v>22</v>
      </c>
      <c r="G485" s="29">
        <f t="shared" si="43"/>
        <v>0</v>
      </c>
      <c r="H485" s="27">
        <v>8778</v>
      </c>
      <c r="I485" s="30" t="s">
        <v>23</v>
      </c>
      <c r="J485" s="29">
        <f t="shared" si="44"/>
        <v>1317</v>
      </c>
      <c r="K485" s="29">
        <f t="shared" si="45"/>
        <v>1317</v>
      </c>
      <c r="L485" s="29">
        <f t="shared" si="41"/>
        <v>1054</v>
      </c>
      <c r="M485" s="29">
        <f t="shared" si="42"/>
        <v>263</v>
      </c>
      <c r="N485" s="55"/>
    </row>
    <row r="486" ht="45" customHeight="1" spans="1:14">
      <c r="A486" s="27">
        <v>480</v>
      </c>
      <c r="B486" s="30" t="s">
        <v>958</v>
      </c>
      <c r="C486" s="70" t="s">
        <v>961</v>
      </c>
      <c r="D486" s="41" t="s">
        <v>21</v>
      </c>
      <c r="E486" s="29"/>
      <c r="F486" s="30" t="s">
        <v>22</v>
      </c>
      <c r="G486" s="29">
        <f t="shared" si="43"/>
        <v>0</v>
      </c>
      <c r="H486" s="27">
        <v>12296</v>
      </c>
      <c r="I486" s="30" t="s">
        <v>23</v>
      </c>
      <c r="J486" s="29">
        <f t="shared" si="44"/>
        <v>1844</v>
      </c>
      <c r="K486" s="29">
        <f t="shared" si="45"/>
        <v>1844</v>
      </c>
      <c r="L486" s="29">
        <f t="shared" si="41"/>
        <v>1475</v>
      </c>
      <c r="M486" s="29">
        <f t="shared" si="42"/>
        <v>369</v>
      </c>
      <c r="N486" s="55"/>
    </row>
    <row r="487" ht="45" customHeight="1" spans="1:14">
      <c r="A487" s="27">
        <v>481</v>
      </c>
      <c r="B487" s="30" t="s">
        <v>958</v>
      </c>
      <c r="C487" s="40" t="s">
        <v>964</v>
      </c>
      <c r="D487" s="41" t="s">
        <v>21</v>
      </c>
      <c r="E487" s="29"/>
      <c r="F487" s="30" t="s">
        <v>22</v>
      </c>
      <c r="G487" s="29">
        <f t="shared" si="43"/>
        <v>0</v>
      </c>
      <c r="H487" s="27">
        <v>11407</v>
      </c>
      <c r="I487" s="30" t="s">
        <v>23</v>
      </c>
      <c r="J487" s="29">
        <f t="shared" si="44"/>
        <v>1711</v>
      </c>
      <c r="K487" s="29">
        <f t="shared" si="45"/>
        <v>1711</v>
      </c>
      <c r="L487" s="29">
        <f t="shared" si="41"/>
        <v>1369</v>
      </c>
      <c r="M487" s="29">
        <f t="shared" si="42"/>
        <v>342</v>
      </c>
      <c r="N487" s="55"/>
    </row>
    <row r="488" ht="45" customHeight="1" spans="1:14">
      <c r="A488" s="27">
        <v>482</v>
      </c>
      <c r="B488" s="30" t="s">
        <v>958</v>
      </c>
      <c r="C488" s="40" t="s">
        <v>965</v>
      </c>
      <c r="D488" s="41" t="s">
        <v>21</v>
      </c>
      <c r="E488" s="29"/>
      <c r="F488" s="30" t="s">
        <v>22</v>
      </c>
      <c r="G488" s="29">
        <f t="shared" si="43"/>
        <v>0</v>
      </c>
      <c r="H488" s="27">
        <v>10663</v>
      </c>
      <c r="I488" s="30" t="s">
        <v>23</v>
      </c>
      <c r="J488" s="29">
        <f t="shared" si="44"/>
        <v>1599</v>
      </c>
      <c r="K488" s="29">
        <f t="shared" si="45"/>
        <v>1599</v>
      </c>
      <c r="L488" s="29">
        <f t="shared" si="41"/>
        <v>1279</v>
      </c>
      <c r="M488" s="29">
        <f t="shared" si="42"/>
        <v>320</v>
      </c>
      <c r="N488" s="55"/>
    </row>
    <row r="489" ht="45" customHeight="1" spans="1:14">
      <c r="A489" s="27">
        <v>483</v>
      </c>
      <c r="B489" s="30" t="s">
        <v>958</v>
      </c>
      <c r="C489" s="33" t="s">
        <v>966</v>
      </c>
      <c r="D489" s="41" t="s">
        <v>21</v>
      </c>
      <c r="E489" s="29"/>
      <c r="F489" s="30" t="s">
        <v>22</v>
      </c>
      <c r="G489" s="29">
        <f t="shared" si="43"/>
        <v>0</v>
      </c>
      <c r="H489" s="27">
        <v>8924</v>
      </c>
      <c r="I489" s="30" t="s">
        <v>23</v>
      </c>
      <c r="J489" s="29">
        <f t="shared" si="44"/>
        <v>1339</v>
      </c>
      <c r="K489" s="29">
        <f t="shared" si="45"/>
        <v>1339</v>
      </c>
      <c r="L489" s="29">
        <f t="shared" si="41"/>
        <v>1071</v>
      </c>
      <c r="M489" s="29">
        <f t="shared" si="42"/>
        <v>268</v>
      </c>
      <c r="N489" s="55"/>
    </row>
    <row r="490" ht="45" customHeight="1" spans="1:14">
      <c r="A490" s="27">
        <v>484</v>
      </c>
      <c r="B490" s="30" t="s">
        <v>958</v>
      </c>
      <c r="C490" s="33" t="s">
        <v>967</v>
      </c>
      <c r="D490" s="41" t="s">
        <v>21</v>
      </c>
      <c r="E490" s="29"/>
      <c r="F490" s="30" t="s">
        <v>22</v>
      </c>
      <c r="G490" s="29">
        <f t="shared" si="43"/>
        <v>0</v>
      </c>
      <c r="H490" s="27">
        <v>9413</v>
      </c>
      <c r="I490" s="30" t="s">
        <v>23</v>
      </c>
      <c r="J490" s="29">
        <f t="shared" si="44"/>
        <v>1412</v>
      </c>
      <c r="K490" s="29">
        <f t="shared" si="45"/>
        <v>1412</v>
      </c>
      <c r="L490" s="29">
        <f t="shared" si="41"/>
        <v>1130</v>
      </c>
      <c r="M490" s="29">
        <f t="shared" si="42"/>
        <v>282</v>
      </c>
      <c r="N490" s="55"/>
    </row>
    <row r="491" ht="45" customHeight="1" spans="1:14">
      <c r="A491" s="27">
        <v>485</v>
      </c>
      <c r="B491" s="30" t="s">
        <v>958</v>
      </c>
      <c r="C491" s="33" t="s">
        <v>968</v>
      </c>
      <c r="D491" s="41" t="s">
        <v>21</v>
      </c>
      <c r="E491" s="29"/>
      <c r="F491" s="30" t="s">
        <v>22</v>
      </c>
      <c r="G491" s="29">
        <f t="shared" si="43"/>
        <v>0</v>
      </c>
      <c r="H491" s="27">
        <v>12064</v>
      </c>
      <c r="I491" s="30" t="s">
        <v>23</v>
      </c>
      <c r="J491" s="29">
        <f t="shared" si="44"/>
        <v>1810</v>
      </c>
      <c r="K491" s="29">
        <f t="shared" si="45"/>
        <v>1810</v>
      </c>
      <c r="L491" s="29">
        <f t="shared" si="41"/>
        <v>1448</v>
      </c>
      <c r="M491" s="29">
        <f t="shared" si="42"/>
        <v>362</v>
      </c>
      <c r="N491" s="55"/>
    </row>
    <row r="492" ht="45" customHeight="1" spans="1:14">
      <c r="A492" s="27">
        <v>486</v>
      </c>
      <c r="B492" s="30" t="s">
        <v>958</v>
      </c>
      <c r="C492" s="33" t="s">
        <v>969</v>
      </c>
      <c r="D492" s="41" t="s">
        <v>21</v>
      </c>
      <c r="E492" s="29"/>
      <c r="F492" s="30" t="s">
        <v>22</v>
      </c>
      <c r="G492" s="29">
        <f t="shared" si="43"/>
        <v>0</v>
      </c>
      <c r="H492" s="27">
        <v>13384</v>
      </c>
      <c r="I492" s="30" t="s">
        <v>23</v>
      </c>
      <c r="J492" s="29">
        <f t="shared" si="44"/>
        <v>2008</v>
      </c>
      <c r="K492" s="29">
        <f t="shared" si="45"/>
        <v>2008</v>
      </c>
      <c r="L492" s="29">
        <f t="shared" si="41"/>
        <v>1606</v>
      </c>
      <c r="M492" s="29">
        <f t="shared" si="42"/>
        <v>402</v>
      </c>
      <c r="N492" s="55"/>
    </row>
    <row r="493" ht="45" customHeight="1" spans="1:14">
      <c r="A493" s="27">
        <v>487</v>
      </c>
      <c r="B493" s="30" t="s">
        <v>958</v>
      </c>
      <c r="C493" s="33" t="s">
        <v>970</v>
      </c>
      <c r="D493" s="41" t="s">
        <v>21</v>
      </c>
      <c r="E493" s="29"/>
      <c r="F493" s="30" t="s">
        <v>22</v>
      </c>
      <c r="G493" s="29">
        <f t="shared" si="43"/>
        <v>0</v>
      </c>
      <c r="H493" s="27">
        <v>6721</v>
      </c>
      <c r="I493" s="30" t="s">
        <v>23</v>
      </c>
      <c r="J493" s="29">
        <f t="shared" si="44"/>
        <v>1008</v>
      </c>
      <c r="K493" s="29">
        <f t="shared" si="45"/>
        <v>1008</v>
      </c>
      <c r="L493" s="29">
        <f t="shared" si="41"/>
        <v>806</v>
      </c>
      <c r="M493" s="29">
        <f t="shared" si="42"/>
        <v>202</v>
      </c>
      <c r="N493" s="55"/>
    </row>
    <row r="494" ht="45" customHeight="1" spans="1:14">
      <c r="A494" s="27">
        <v>488</v>
      </c>
      <c r="B494" s="30" t="s">
        <v>958</v>
      </c>
      <c r="C494" s="33" t="s">
        <v>971</v>
      </c>
      <c r="D494" s="41" t="s">
        <v>21</v>
      </c>
      <c r="E494" s="29"/>
      <c r="F494" s="30" t="s">
        <v>22</v>
      </c>
      <c r="G494" s="29">
        <f t="shared" si="43"/>
        <v>0</v>
      </c>
      <c r="H494" s="27">
        <v>12523</v>
      </c>
      <c r="I494" s="30" t="s">
        <v>23</v>
      </c>
      <c r="J494" s="29">
        <f t="shared" si="44"/>
        <v>1878</v>
      </c>
      <c r="K494" s="29">
        <f t="shared" si="45"/>
        <v>1878</v>
      </c>
      <c r="L494" s="29">
        <f t="shared" si="41"/>
        <v>1502</v>
      </c>
      <c r="M494" s="29">
        <f t="shared" si="42"/>
        <v>376</v>
      </c>
      <c r="N494" s="55"/>
    </row>
    <row r="495" ht="45" customHeight="1" spans="1:14">
      <c r="A495" s="27">
        <v>489</v>
      </c>
      <c r="B495" s="30" t="s">
        <v>958</v>
      </c>
      <c r="C495" s="33" t="s">
        <v>972</v>
      </c>
      <c r="D495" s="41" t="s">
        <v>21</v>
      </c>
      <c r="E495" s="29"/>
      <c r="F495" s="30" t="s">
        <v>22</v>
      </c>
      <c r="G495" s="29">
        <f t="shared" si="43"/>
        <v>0</v>
      </c>
      <c r="H495" s="27">
        <v>10623</v>
      </c>
      <c r="I495" s="30" t="s">
        <v>23</v>
      </c>
      <c r="J495" s="29">
        <f t="shared" si="44"/>
        <v>1593</v>
      </c>
      <c r="K495" s="29">
        <f t="shared" si="45"/>
        <v>1593</v>
      </c>
      <c r="L495" s="29">
        <f t="shared" si="41"/>
        <v>1274</v>
      </c>
      <c r="M495" s="29">
        <f t="shared" si="42"/>
        <v>319</v>
      </c>
      <c r="N495" s="55"/>
    </row>
    <row r="496" ht="140.25" customHeight="1" spans="1:14">
      <c r="A496" s="27">
        <v>490</v>
      </c>
      <c r="B496" s="30" t="s">
        <v>973</v>
      </c>
      <c r="C496" s="60" t="s">
        <v>974</v>
      </c>
      <c r="D496" s="41" t="s">
        <v>21</v>
      </c>
      <c r="E496" s="29">
        <v>0</v>
      </c>
      <c r="F496" s="30" t="s">
        <v>22</v>
      </c>
      <c r="G496" s="29">
        <f t="shared" si="43"/>
        <v>0</v>
      </c>
      <c r="H496" s="27">
        <v>0</v>
      </c>
      <c r="I496" s="30" t="s">
        <v>23</v>
      </c>
      <c r="J496" s="29">
        <f t="shared" si="44"/>
        <v>0</v>
      </c>
      <c r="K496" s="29">
        <f t="shared" si="45"/>
        <v>0</v>
      </c>
      <c r="L496" s="29">
        <f t="shared" si="41"/>
        <v>0</v>
      </c>
      <c r="M496" s="29">
        <f t="shared" si="42"/>
        <v>0</v>
      </c>
      <c r="N496" s="64" t="s">
        <v>975</v>
      </c>
    </row>
    <row r="497" ht="46.5" customHeight="1" spans="1:14">
      <c r="A497" s="27">
        <v>491</v>
      </c>
      <c r="B497" s="41" t="s">
        <v>976</v>
      </c>
      <c r="C497" s="31" t="s">
        <v>977</v>
      </c>
      <c r="D497" s="41" t="s">
        <v>21</v>
      </c>
      <c r="E497" s="29"/>
      <c r="F497" s="30" t="s">
        <v>22</v>
      </c>
      <c r="G497" s="29">
        <f t="shared" si="43"/>
        <v>0</v>
      </c>
      <c r="H497" s="27">
        <v>11771</v>
      </c>
      <c r="I497" s="30" t="s">
        <v>23</v>
      </c>
      <c r="J497" s="29">
        <f t="shared" si="44"/>
        <v>1766</v>
      </c>
      <c r="K497" s="29">
        <f t="shared" si="45"/>
        <v>1766</v>
      </c>
      <c r="L497" s="29">
        <f t="shared" si="41"/>
        <v>1413</v>
      </c>
      <c r="M497" s="29">
        <f t="shared" si="42"/>
        <v>353</v>
      </c>
      <c r="N497" s="55"/>
    </row>
    <row r="498" ht="40.5" customHeight="1" spans="1:14">
      <c r="A498" s="27">
        <v>492</v>
      </c>
      <c r="B498" s="41" t="s">
        <v>978</v>
      </c>
      <c r="C498" s="33" t="s">
        <v>979</v>
      </c>
      <c r="D498" s="41" t="s">
        <v>21</v>
      </c>
      <c r="E498" s="29"/>
      <c r="F498" s="30" t="s">
        <v>22</v>
      </c>
      <c r="G498" s="29">
        <f t="shared" si="43"/>
        <v>0</v>
      </c>
      <c r="H498" s="27">
        <v>11586</v>
      </c>
      <c r="I498" s="30" t="s">
        <v>23</v>
      </c>
      <c r="J498" s="29">
        <f t="shared" si="44"/>
        <v>1738</v>
      </c>
      <c r="K498" s="29">
        <f t="shared" si="45"/>
        <v>1738</v>
      </c>
      <c r="L498" s="29">
        <f t="shared" si="41"/>
        <v>1390</v>
      </c>
      <c r="M498" s="29">
        <f t="shared" si="42"/>
        <v>348</v>
      </c>
      <c r="N498" s="55"/>
    </row>
    <row r="499" ht="40.5" customHeight="1" spans="1:14">
      <c r="A499" s="27">
        <v>493</v>
      </c>
      <c r="B499" s="41" t="s">
        <v>980</v>
      </c>
      <c r="C499" s="31" t="s">
        <v>981</v>
      </c>
      <c r="D499" s="41" t="s">
        <v>21</v>
      </c>
      <c r="E499" s="29"/>
      <c r="F499" s="30" t="s">
        <v>22</v>
      </c>
      <c r="G499" s="29">
        <f t="shared" si="43"/>
        <v>0</v>
      </c>
      <c r="H499" s="27">
        <v>10521</v>
      </c>
      <c r="I499" s="30" t="s">
        <v>23</v>
      </c>
      <c r="J499" s="29">
        <f t="shared" si="44"/>
        <v>1578</v>
      </c>
      <c r="K499" s="29">
        <f t="shared" si="45"/>
        <v>1578</v>
      </c>
      <c r="L499" s="29">
        <f t="shared" si="41"/>
        <v>1262</v>
      </c>
      <c r="M499" s="29">
        <f t="shared" si="42"/>
        <v>316</v>
      </c>
      <c r="N499" s="55"/>
    </row>
    <row r="500" ht="40.5" customHeight="1" spans="1:14">
      <c r="A500" s="27">
        <v>494</v>
      </c>
      <c r="B500" s="41" t="s">
        <v>982</v>
      </c>
      <c r="C500" s="31" t="s">
        <v>983</v>
      </c>
      <c r="D500" s="41" t="s">
        <v>21</v>
      </c>
      <c r="E500" s="29"/>
      <c r="F500" s="30" t="s">
        <v>22</v>
      </c>
      <c r="G500" s="29">
        <f t="shared" si="43"/>
        <v>0</v>
      </c>
      <c r="H500" s="27">
        <v>5718</v>
      </c>
      <c r="I500" s="30" t="s">
        <v>23</v>
      </c>
      <c r="J500" s="29">
        <f t="shared" si="44"/>
        <v>858</v>
      </c>
      <c r="K500" s="29">
        <f t="shared" si="45"/>
        <v>858</v>
      </c>
      <c r="L500" s="29">
        <f t="shared" si="41"/>
        <v>686</v>
      </c>
      <c r="M500" s="29">
        <f t="shared" si="42"/>
        <v>172</v>
      </c>
      <c r="N500" s="55"/>
    </row>
    <row r="501" ht="40.5" customHeight="1" spans="1:14">
      <c r="A501" s="27">
        <v>495</v>
      </c>
      <c r="B501" s="27" t="s">
        <v>984</v>
      </c>
      <c r="C501" s="71" t="s">
        <v>985</v>
      </c>
      <c r="D501" s="27" t="s">
        <v>21</v>
      </c>
      <c r="E501" s="29"/>
      <c r="F501" s="30" t="s">
        <v>22</v>
      </c>
      <c r="G501" s="29">
        <f t="shared" si="43"/>
        <v>0</v>
      </c>
      <c r="H501" s="27">
        <v>4325</v>
      </c>
      <c r="I501" s="30" t="s">
        <v>986</v>
      </c>
      <c r="J501" s="29">
        <f t="shared" ref="J501" si="46">INT(H501*0.3+0.5)</f>
        <v>1298</v>
      </c>
      <c r="K501" s="29">
        <f t="shared" si="45"/>
        <v>1298</v>
      </c>
      <c r="L501" s="29">
        <f t="shared" si="41"/>
        <v>1038</v>
      </c>
      <c r="M501" s="29">
        <f t="shared" si="42"/>
        <v>260</v>
      </c>
      <c r="N501" s="38"/>
    </row>
    <row r="502" ht="40.5" customHeight="1" spans="1:14">
      <c r="A502" s="27">
        <v>496</v>
      </c>
      <c r="B502" s="27" t="s">
        <v>987</v>
      </c>
      <c r="C502" s="40" t="s">
        <v>988</v>
      </c>
      <c r="D502" s="27" t="s">
        <v>21</v>
      </c>
      <c r="E502" s="29"/>
      <c r="F502" s="30" t="s">
        <v>22</v>
      </c>
      <c r="G502" s="29">
        <f t="shared" ref="G502:G565" si="47">IF(E502*1000&gt;20000,20000,INT(E502*1000+0.5))</f>
        <v>0</v>
      </c>
      <c r="H502" s="27">
        <v>4445</v>
      </c>
      <c r="I502" s="30" t="s">
        <v>986</v>
      </c>
      <c r="J502" s="29">
        <f t="shared" ref="J502:J565" si="48">INT(H502*0.3+0.5)</f>
        <v>1334</v>
      </c>
      <c r="K502" s="29">
        <f t="shared" ref="K502:K565" si="49">G502+J502</f>
        <v>1334</v>
      </c>
      <c r="L502" s="29">
        <f t="shared" si="41"/>
        <v>1067</v>
      </c>
      <c r="M502" s="29">
        <f t="shared" si="42"/>
        <v>267</v>
      </c>
      <c r="N502" s="74"/>
    </row>
    <row r="503" ht="40.5" customHeight="1" spans="1:14">
      <c r="A503" s="27">
        <v>497</v>
      </c>
      <c r="B503" s="27" t="s">
        <v>989</v>
      </c>
      <c r="C503" s="72" t="s">
        <v>990</v>
      </c>
      <c r="D503" s="27" t="s">
        <v>21</v>
      </c>
      <c r="E503" s="29"/>
      <c r="F503" s="30" t="s">
        <v>22</v>
      </c>
      <c r="G503" s="29">
        <f t="shared" si="47"/>
        <v>0</v>
      </c>
      <c r="H503" s="27">
        <v>9482</v>
      </c>
      <c r="I503" s="30" t="s">
        <v>986</v>
      </c>
      <c r="J503" s="29">
        <f t="shared" si="48"/>
        <v>2845</v>
      </c>
      <c r="K503" s="29">
        <f t="shared" si="49"/>
        <v>2845</v>
      </c>
      <c r="L503" s="29">
        <f t="shared" si="41"/>
        <v>2276</v>
      </c>
      <c r="M503" s="29">
        <f t="shared" si="42"/>
        <v>569</v>
      </c>
      <c r="N503" s="38"/>
    </row>
    <row r="504" ht="40.5" customHeight="1" spans="1:14">
      <c r="A504" s="27">
        <v>498</v>
      </c>
      <c r="B504" s="27" t="s">
        <v>991</v>
      </c>
      <c r="C504" s="40" t="s">
        <v>992</v>
      </c>
      <c r="D504" s="27" t="s">
        <v>21</v>
      </c>
      <c r="E504" s="29"/>
      <c r="F504" s="30" t="s">
        <v>22</v>
      </c>
      <c r="G504" s="29">
        <f t="shared" si="47"/>
        <v>0</v>
      </c>
      <c r="H504" s="27">
        <v>26443</v>
      </c>
      <c r="I504" s="30" t="s">
        <v>986</v>
      </c>
      <c r="J504" s="29">
        <f t="shared" si="48"/>
        <v>7933</v>
      </c>
      <c r="K504" s="29">
        <f t="shared" si="49"/>
        <v>7933</v>
      </c>
      <c r="L504" s="29">
        <f t="shared" si="41"/>
        <v>6346</v>
      </c>
      <c r="M504" s="29">
        <f t="shared" si="42"/>
        <v>1587</v>
      </c>
      <c r="N504" s="74"/>
    </row>
    <row r="505" ht="39.75" customHeight="1" spans="1:14">
      <c r="A505" s="27">
        <v>499</v>
      </c>
      <c r="B505" s="27" t="s">
        <v>993</v>
      </c>
      <c r="C505" s="40" t="s">
        <v>994</v>
      </c>
      <c r="D505" s="27" t="s">
        <v>21</v>
      </c>
      <c r="E505" s="29"/>
      <c r="F505" s="30" t="s">
        <v>22</v>
      </c>
      <c r="G505" s="29">
        <f t="shared" si="47"/>
        <v>0</v>
      </c>
      <c r="H505" s="27">
        <v>10119</v>
      </c>
      <c r="I505" s="30" t="s">
        <v>986</v>
      </c>
      <c r="J505" s="29">
        <f t="shared" si="48"/>
        <v>3036</v>
      </c>
      <c r="K505" s="29">
        <f t="shared" si="49"/>
        <v>3036</v>
      </c>
      <c r="L505" s="29">
        <f t="shared" si="41"/>
        <v>2429</v>
      </c>
      <c r="M505" s="29">
        <f t="shared" si="42"/>
        <v>607</v>
      </c>
      <c r="N505" s="55"/>
    </row>
    <row r="506" ht="48" customHeight="1" spans="1:14">
      <c r="A506" s="27">
        <v>500</v>
      </c>
      <c r="B506" s="27" t="s">
        <v>995</v>
      </c>
      <c r="C506" s="73" t="s">
        <v>996</v>
      </c>
      <c r="D506" s="27" t="s">
        <v>21</v>
      </c>
      <c r="E506" s="29"/>
      <c r="F506" s="30" t="s">
        <v>22</v>
      </c>
      <c r="G506" s="29">
        <f t="shared" si="47"/>
        <v>0</v>
      </c>
      <c r="H506" s="27">
        <v>29781</v>
      </c>
      <c r="I506" s="30" t="s">
        <v>986</v>
      </c>
      <c r="J506" s="29">
        <f t="shared" si="48"/>
        <v>8934</v>
      </c>
      <c r="K506" s="29">
        <f t="shared" si="49"/>
        <v>8934</v>
      </c>
      <c r="L506" s="29">
        <f t="shared" si="41"/>
        <v>7147</v>
      </c>
      <c r="M506" s="29">
        <f t="shared" si="42"/>
        <v>1787</v>
      </c>
      <c r="N506" s="38"/>
    </row>
    <row r="507" ht="42" customHeight="1" spans="1:14">
      <c r="A507" s="27">
        <v>501</v>
      </c>
      <c r="B507" s="27" t="s">
        <v>997</v>
      </c>
      <c r="C507" s="40" t="s">
        <v>998</v>
      </c>
      <c r="D507" s="27" t="s">
        <v>21</v>
      </c>
      <c r="E507" s="29"/>
      <c r="F507" s="30" t="s">
        <v>22</v>
      </c>
      <c r="G507" s="29">
        <f t="shared" si="47"/>
        <v>0</v>
      </c>
      <c r="H507" s="27">
        <v>3665</v>
      </c>
      <c r="I507" s="30" t="s">
        <v>986</v>
      </c>
      <c r="J507" s="29">
        <f t="shared" si="48"/>
        <v>1100</v>
      </c>
      <c r="K507" s="29">
        <f t="shared" si="49"/>
        <v>1100</v>
      </c>
      <c r="L507" s="29">
        <f t="shared" si="41"/>
        <v>880</v>
      </c>
      <c r="M507" s="29">
        <f t="shared" si="42"/>
        <v>220</v>
      </c>
      <c r="N507" s="45"/>
    </row>
    <row r="508" ht="42" customHeight="1" spans="1:14">
      <c r="A508" s="27">
        <v>502</v>
      </c>
      <c r="B508" s="27" t="s">
        <v>997</v>
      </c>
      <c r="C508" s="43" t="s">
        <v>999</v>
      </c>
      <c r="D508" s="27" t="s">
        <v>21</v>
      </c>
      <c r="E508" s="29"/>
      <c r="F508" s="30" t="s">
        <v>22</v>
      </c>
      <c r="G508" s="29">
        <f t="shared" si="47"/>
        <v>0</v>
      </c>
      <c r="H508" s="27">
        <v>7557</v>
      </c>
      <c r="I508" s="30" t="s">
        <v>986</v>
      </c>
      <c r="J508" s="29">
        <f t="shared" si="48"/>
        <v>2267</v>
      </c>
      <c r="K508" s="29">
        <f t="shared" si="49"/>
        <v>2267</v>
      </c>
      <c r="L508" s="29">
        <f t="shared" si="41"/>
        <v>1814</v>
      </c>
      <c r="M508" s="29">
        <f t="shared" si="42"/>
        <v>453</v>
      </c>
      <c r="N508" s="45"/>
    </row>
    <row r="509" ht="42" customHeight="1" spans="1:14">
      <c r="A509" s="27">
        <v>503</v>
      </c>
      <c r="B509" s="27" t="s">
        <v>1000</v>
      </c>
      <c r="C509" s="33" t="s">
        <v>1001</v>
      </c>
      <c r="D509" s="27" t="s">
        <v>21</v>
      </c>
      <c r="E509" s="29"/>
      <c r="F509" s="30" t="s">
        <v>22</v>
      </c>
      <c r="G509" s="29">
        <f t="shared" si="47"/>
        <v>0</v>
      </c>
      <c r="H509" s="27">
        <v>12371</v>
      </c>
      <c r="I509" s="30" t="s">
        <v>986</v>
      </c>
      <c r="J509" s="29">
        <f t="shared" si="48"/>
        <v>3711</v>
      </c>
      <c r="K509" s="29">
        <f t="shared" si="49"/>
        <v>3711</v>
      </c>
      <c r="L509" s="29">
        <f t="shared" si="41"/>
        <v>2969</v>
      </c>
      <c r="M509" s="29">
        <f t="shared" si="42"/>
        <v>742</v>
      </c>
      <c r="N509" s="55"/>
    </row>
    <row r="510" ht="48.75" customHeight="1" spans="1:14">
      <c r="A510" s="27">
        <v>504</v>
      </c>
      <c r="B510" s="27" t="s">
        <v>1002</v>
      </c>
      <c r="C510" s="33" t="s">
        <v>1003</v>
      </c>
      <c r="D510" s="27" t="s">
        <v>21</v>
      </c>
      <c r="E510" s="29"/>
      <c r="F510" s="30" t="s">
        <v>22</v>
      </c>
      <c r="G510" s="29">
        <f t="shared" si="47"/>
        <v>0</v>
      </c>
      <c r="H510" s="27">
        <v>4816</v>
      </c>
      <c r="I510" s="30" t="s">
        <v>986</v>
      </c>
      <c r="J510" s="29">
        <f t="shared" si="48"/>
        <v>1445</v>
      </c>
      <c r="K510" s="29">
        <f t="shared" si="49"/>
        <v>1445</v>
      </c>
      <c r="L510" s="29">
        <f t="shared" si="41"/>
        <v>1156</v>
      </c>
      <c r="M510" s="29">
        <f t="shared" si="42"/>
        <v>289</v>
      </c>
      <c r="N510" s="38"/>
    </row>
    <row r="511" ht="42" customHeight="1" spans="1:14">
      <c r="A511" s="27">
        <v>505</v>
      </c>
      <c r="B511" s="27" t="s">
        <v>1004</v>
      </c>
      <c r="C511" s="38" t="s">
        <v>1005</v>
      </c>
      <c r="D511" s="27" t="s">
        <v>21</v>
      </c>
      <c r="E511" s="29"/>
      <c r="F511" s="30" t="s">
        <v>22</v>
      </c>
      <c r="G511" s="29">
        <f t="shared" si="47"/>
        <v>0</v>
      </c>
      <c r="H511" s="27">
        <v>3770</v>
      </c>
      <c r="I511" s="30" t="s">
        <v>986</v>
      </c>
      <c r="J511" s="29">
        <f t="shared" si="48"/>
        <v>1131</v>
      </c>
      <c r="K511" s="29">
        <f t="shared" si="49"/>
        <v>1131</v>
      </c>
      <c r="L511" s="29">
        <f t="shared" si="41"/>
        <v>905</v>
      </c>
      <c r="M511" s="29">
        <f t="shared" si="42"/>
        <v>226</v>
      </c>
      <c r="N511" s="38"/>
    </row>
    <row r="512" ht="46.5" customHeight="1" spans="1:14">
      <c r="A512" s="27">
        <v>506</v>
      </c>
      <c r="B512" s="27" t="s">
        <v>1006</v>
      </c>
      <c r="C512" s="33" t="s">
        <v>1007</v>
      </c>
      <c r="D512" s="27" t="s">
        <v>21</v>
      </c>
      <c r="E512" s="29"/>
      <c r="F512" s="30" t="s">
        <v>22</v>
      </c>
      <c r="G512" s="29">
        <f t="shared" si="47"/>
        <v>0</v>
      </c>
      <c r="H512" s="27">
        <v>2346</v>
      </c>
      <c r="I512" s="30" t="s">
        <v>986</v>
      </c>
      <c r="J512" s="29">
        <f t="shared" si="48"/>
        <v>704</v>
      </c>
      <c r="K512" s="29">
        <f t="shared" si="49"/>
        <v>704</v>
      </c>
      <c r="L512" s="29">
        <f t="shared" si="41"/>
        <v>563</v>
      </c>
      <c r="M512" s="29">
        <f t="shared" si="42"/>
        <v>141</v>
      </c>
      <c r="N512" s="38"/>
    </row>
    <row r="513" ht="39" customHeight="1" spans="1:14">
      <c r="A513" s="27">
        <v>507</v>
      </c>
      <c r="B513" s="27" t="s">
        <v>1008</v>
      </c>
      <c r="C513" s="40" t="s">
        <v>1009</v>
      </c>
      <c r="D513" s="27" t="s">
        <v>21</v>
      </c>
      <c r="E513" s="29"/>
      <c r="F513" s="30" t="s">
        <v>22</v>
      </c>
      <c r="G513" s="29">
        <f t="shared" si="47"/>
        <v>0</v>
      </c>
      <c r="H513" s="27">
        <v>20751</v>
      </c>
      <c r="I513" s="30" t="s">
        <v>986</v>
      </c>
      <c r="J513" s="29">
        <f t="shared" si="48"/>
        <v>6225</v>
      </c>
      <c r="K513" s="29">
        <f t="shared" si="49"/>
        <v>6225</v>
      </c>
      <c r="L513" s="29">
        <f t="shared" si="41"/>
        <v>4980</v>
      </c>
      <c r="M513" s="29">
        <f t="shared" si="42"/>
        <v>1245</v>
      </c>
      <c r="N513" s="55"/>
    </row>
    <row r="514" ht="45.75" customHeight="1" spans="1:14">
      <c r="A514" s="27">
        <v>508</v>
      </c>
      <c r="B514" s="56" t="s">
        <v>1010</v>
      </c>
      <c r="C514" s="38" t="s">
        <v>1011</v>
      </c>
      <c r="D514" s="27" t="s">
        <v>21</v>
      </c>
      <c r="E514" s="29"/>
      <c r="F514" s="30" t="s">
        <v>22</v>
      </c>
      <c r="G514" s="29">
        <f t="shared" si="47"/>
        <v>0</v>
      </c>
      <c r="H514" s="27">
        <v>4332</v>
      </c>
      <c r="I514" s="30" t="s">
        <v>986</v>
      </c>
      <c r="J514" s="29">
        <f t="shared" si="48"/>
        <v>1300</v>
      </c>
      <c r="K514" s="29">
        <f t="shared" si="49"/>
        <v>1300</v>
      </c>
      <c r="L514" s="29">
        <f t="shared" si="41"/>
        <v>1040</v>
      </c>
      <c r="M514" s="29">
        <f t="shared" si="42"/>
        <v>260</v>
      </c>
      <c r="N514" s="38"/>
    </row>
    <row r="515" ht="39" customHeight="1" spans="1:14">
      <c r="A515" s="27">
        <v>509</v>
      </c>
      <c r="B515" s="27" t="s">
        <v>1012</v>
      </c>
      <c r="C515" s="72" t="s">
        <v>1013</v>
      </c>
      <c r="D515" s="27" t="s">
        <v>21</v>
      </c>
      <c r="E515" s="29"/>
      <c r="F515" s="30" t="s">
        <v>22</v>
      </c>
      <c r="G515" s="29">
        <f t="shared" si="47"/>
        <v>0</v>
      </c>
      <c r="H515" s="27">
        <v>14215</v>
      </c>
      <c r="I515" s="30" t="s">
        <v>986</v>
      </c>
      <c r="J515" s="29">
        <f t="shared" si="48"/>
        <v>4265</v>
      </c>
      <c r="K515" s="29">
        <f t="shared" si="49"/>
        <v>4265</v>
      </c>
      <c r="L515" s="29">
        <f t="shared" si="41"/>
        <v>3412</v>
      </c>
      <c r="M515" s="29">
        <f t="shared" si="42"/>
        <v>853</v>
      </c>
      <c r="N515" s="55"/>
    </row>
    <row r="516" ht="39" customHeight="1" spans="1:14">
      <c r="A516" s="27">
        <v>510</v>
      </c>
      <c r="B516" s="27" t="s">
        <v>291</v>
      </c>
      <c r="C516" s="38" t="s">
        <v>1014</v>
      </c>
      <c r="D516" s="27" t="s">
        <v>21</v>
      </c>
      <c r="E516" s="29"/>
      <c r="F516" s="30" t="s">
        <v>22</v>
      </c>
      <c r="G516" s="29">
        <f t="shared" si="47"/>
        <v>0</v>
      </c>
      <c r="H516" s="27">
        <v>12161</v>
      </c>
      <c r="I516" s="30" t="s">
        <v>986</v>
      </c>
      <c r="J516" s="29">
        <f t="shared" si="48"/>
        <v>3648</v>
      </c>
      <c r="K516" s="29">
        <f t="shared" si="49"/>
        <v>3648</v>
      </c>
      <c r="L516" s="29">
        <f t="shared" si="41"/>
        <v>2918</v>
      </c>
      <c r="M516" s="29">
        <f t="shared" si="42"/>
        <v>730</v>
      </c>
      <c r="N516" s="74"/>
    </row>
    <row r="517" ht="39" customHeight="1" spans="1:14">
      <c r="A517" s="27">
        <v>511</v>
      </c>
      <c r="B517" s="75" t="s">
        <v>1015</v>
      </c>
      <c r="C517" s="76" t="s">
        <v>1016</v>
      </c>
      <c r="D517" s="27" t="s">
        <v>21</v>
      </c>
      <c r="E517" s="29"/>
      <c r="F517" s="30" t="s">
        <v>22</v>
      </c>
      <c r="G517" s="29">
        <f t="shared" si="47"/>
        <v>0</v>
      </c>
      <c r="H517" s="27">
        <v>8801</v>
      </c>
      <c r="I517" s="30" t="s">
        <v>986</v>
      </c>
      <c r="J517" s="29">
        <f t="shared" si="48"/>
        <v>2640</v>
      </c>
      <c r="K517" s="29">
        <f t="shared" si="49"/>
        <v>2640</v>
      </c>
      <c r="L517" s="29">
        <f t="shared" si="41"/>
        <v>2112</v>
      </c>
      <c r="M517" s="29">
        <f t="shared" si="42"/>
        <v>528</v>
      </c>
      <c r="N517" s="74"/>
    </row>
    <row r="518" ht="39" customHeight="1" spans="1:14">
      <c r="A518" s="27">
        <v>512</v>
      </c>
      <c r="B518" s="45" t="s">
        <v>1017</v>
      </c>
      <c r="C518" s="38" t="s">
        <v>1018</v>
      </c>
      <c r="D518" s="27" t="s">
        <v>21</v>
      </c>
      <c r="E518" s="29"/>
      <c r="F518" s="30" t="s">
        <v>22</v>
      </c>
      <c r="G518" s="29">
        <f t="shared" si="47"/>
        <v>0</v>
      </c>
      <c r="H518" s="27">
        <v>5701</v>
      </c>
      <c r="I518" s="30" t="s">
        <v>986</v>
      </c>
      <c r="J518" s="29">
        <f t="shared" si="48"/>
        <v>1710</v>
      </c>
      <c r="K518" s="29">
        <f t="shared" si="49"/>
        <v>1710</v>
      </c>
      <c r="L518" s="29">
        <f t="shared" si="41"/>
        <v>1368</v>
      </c>
      <c r="M518" s="29">
        <f t="shared" si="42"/>
        <v>342</v>
      </c>
      <c r="N518" s="38"/>
    </row>
    <row r="519" ht="39" customHeight="1" spans="1:14">
      <c r="A519" s="27">
        <v>513</v>
      </c>
      <c r="B519" s="45" t="s">
        <v>1017</v>
      </c>
      <c r="C519" s="77" t="s">
        <v>1019</v>
      </c>
      <c r="D519" s="27" t="s">
        <v>21</v>
      </c>
      <c r="E519" s="29"/>
      <c r="F519" s="30" t="s">
        <v>22</v>
      </c>
      <c r="G519" s="29">
        <f t="shared" si="47"/>
        <v>0</v>
      </c>
      <c r="H519" s="27">
        <v>4328</v>
      </c>
      <c r="I519" s="30" t="s">
        <v>986</v>
      </c>
      <c r="J519" s="29">
        <f t="shared" si="48"/>
        <v>1298</v>
      </c>
      <c r="K519" s="29">
        <f t="shared" si="49"/>
        <v>1298</v>
      </c>
      <c r="L519" s="29">
        <f t="shared" ref="L519:L582" si="50">INT(K519*0.8+0.5)</f>
        <v>1038</v>
      </c>
      <c r="M519" s="29">
        <f t="shared" ref="M519:M582" si="51">K519-L519</f>
        <v>260</v>
      </c>
      <c r="N519" s="38"/>
    </row>
    <row r="520" ht="39" customHeight="1" spans="1:14">
      <c r="A520" s="27">
        <v>514</v>
      </c>
      <c r="B520" s="27" t="s">
        <v>1020</v>
      </c>
      <c r="C520" s="38" t="s">
        <v>1021</v>
      </c>
      <c r="D520" s="27" t="s">
        <v>21</v>
      </c>
      <c r="E520" s="29"/>
      <c r="F520" s="30" t="s">
        <v>22</v>
      </c>
      <c r="G520" s="29">
        <f t="shared" si="47"/>
        <v>0</v>
      </c>
      <c r="H520" s="27">
        <v>7812</v>
      </c>
      <c r="I520" s="30" t="s">
        <v>986</v>
      </c>
      <c r="J520" s="29">
        <f t="shared" si="48"/>
        <v>2344</v>
      </c>
      <c r="K520" s="29">
        <f t="shared" si="49"/>
        <v>2344</v>
      </c>
      <c r="L520" s="29">
        <f t="shared" si="50"/>
        <v>1875</v>
      </c>
      <c r="M520" s="29">
        <f t="shared" si="51"/>
        <v>469</v>
      </c>
      <c r="N520" s="55"/>
    </row>
    <row r="521" ht="39" customHeight="1" spans="1:14">
      <c r="A521" s="27">
        <v>515</v>
      </c>
      <c r="B521" s="60" t="s">
        <v>1022</v>
      </c>
      <c r="C521" s="40" t="s">
        <v>1023</v>
      </c>
      <c r="D521" s="27" t="s">
        <v>21</v>
      </c>
      <c r="E521" s="29"/>
      <c r="F521" s="30" t="s">
        <v>22</v>
      </c>
      <c r="G521" s="29">
        <f t="shared" si="47"/>
        <v>0</v>
      </c>
      <c r="H521" s="27">
        <v>6067</v>
      </c>
      <c r="I521" s="30" t="s">
        <v>986</v>
      </c>
      <c r="J521" s="29">
        <f t="shared" si="48"/>
        <v>1820</v>
      </c>
      <c r="K521" s="29">
        <f t="shared" si="49"/>
        <v>1820</v>
      </c>
      <c r="L521" s="29">
        <f t="shared" si="50"/>
        <v>1456</v>
      </c>
      <c r="M521" s="29">
        <f t="shared" si="51"/>
        <v>364</v>
      </c>
      <c r="N521" s="74"/>
    </row>
    <row r="522" ht="39" customHeight="1" spans="1:14">
      <c r="A522" s="27">
        <v>516</v>
      </c>
      <c r="B522" s="27" t="s">
        <v>1024</v>
      </c>
      <c r="C522" s="76" t="s">
        <v>1025</v>
      </c>
      <c r="D522" s="27" t="s">
        <v>21</v>
      </c>
      <c r="E522" s="29"/>
      <c r="F522" s="30" t="s">
        <v>22</v>
      </c>
      <c r="G522" s="29">
        <f t="shared" si="47"/>
        <v>0</v>
      </c>
      <c r="H522" s="27">
        <v>14409</v>
      </c>
      <c r="I522" s="30" t="s">
        <v>986</v>
      </c>
      <c r="J522" s="29">
        <f t="shared" si="48"/>
        <v>4323</v>
      </c>
      <c r="K522" s="29">
        <f t="shared" si="49"/>
        <v>4323</v>
      </c>
      <c r="L522" s="29">
        <f t="shared" si="50"/>
        <v>3458</v>
      </c>
      <c r="M522" s="29">
        <f t="shared" si="51"/>
        <v>865</v>
      </c>
      <c r="N522" s="74"/>
    </row>
    <row r="523" ht="39" customHeight="1" spans="1:14">
      <c r="A523" s="27">
        <v>517</v>
      </c>
      <c r="B523" s="27" t="s">
        <v>1026</v>
      </c>
      <c r="C523" s="57" t="s">
        <v>1027</v>
      </c>
      <c r="D523" s="27" t="s">
        <v>21</v>
      </c>
      <c r="E523" s="29"/>
      <c r="F523" s="30" t="s">
        <v>22</v>
      </c>
      <c r="G523" s="29">
        <f t="shared" si="47"/>
        <v>0</v>
      </c>
      <c r="H523" s="27">
        <v>10736</v>
      </c>
      <c r="I523" s="30" t="s">
        <v>986</v>
      </c>
      <c r="J523" s="29">
        <f t="shared" si="48"/>
        <v>3221</v>
      </c>
      <c r="K523" s="29">
        <f t="shared" si="49"/>
        <v>3221</v>
      </c>
      <c r="L523" s="29">
        <f t="shared" si="50"/>
        <v>2577</v>
      </c>
      <c r="M523" s="29">
        <f t="shared" si="51"/>
        <v>644</v>
      </c>
      <c r="N523" s="74"/>
    </row>
    <row r="524" ht="48.75" customHeight="1" spans="1:14">
      <c r="A524" s="27">
        <v>518</v>
      </c>
      <c r="B524" s="45" t="s">
        <v>1028</v>
      </c>
      <c r="C524" s="38" t="s">
        <v>1029</v>
      </c>
      <c r="D524" s="27" t="s">
        <v>21</v>
      </c>
      <c r="E524" s="29"/>
      <c r="F524" s="30" t="s">
        <v>22</v>
      </c>
      <c r="G524" s="29">
        <f t="shared" si="47"/>
        <v>0</v>
      </c>
      <c r="H524" s="27">
        <v>855</v>
      </c>
      <c r="I524" s="30" t="s">
        <v>986</v>
      </c>
      <c r="J524" s="29">
        <f t="shared" si="48"/>
        <v>257</v>
      </c>
      <c r="K524" s="29">
        <f t="shared" si="49"/>
        <v>257</v>
      </c>
      <c r="L524" s="29">
        <f t="shared" si="50"/>
        <v>206</v>
      </c>
      <c r="M524" s="29">
        <f t="shared" si="51"/>
        <v>51</v>
      </c>
      <c r="N524" s="38"/>
    </row>
    <row r="525" ht="51" customHeight="1" spans="1:14">
      <c r="A525" s="27">
        <v>519</v>
      </c>
      <c r="B525" s="75" t="s">
        <v>1030</v>
      </c>
      <c r="C525" s="40" t="s">
        <v>1031</v>
      </c>
      <c r="D525" s="27" t="s">
        <v>21</v>
      </c>
      <c r="E525" s="29"/>
      <c r="F525" s="30" t="s">
        <v>22</v>
      </c>
      <c r="G525" s="29">
        <f t="shared" si="47"/>
        <v>0</v>
      </c>
      <c r="H525" s="27">
        <v>29676</v>
      </c>
      <c r="I525" s="30" t="s">
        <v>986</v>
      </c>
      <c r="J525" s="29">
        <f t="shared" si="48"/>
        <v>8903</v>
      </c>
      <c r="K525" s="29">
        <f t="shared" si="49"/>
        <v>8903</v>
      </c>
      <c r="L525" s="29">
        <f t="shared" si="50"/>
        <v>7122</v>
      </c>
      <c r="M525" s="29">
        <f t="shared" si="51"/>
        <v>1781</v>
      </c>
      <c r="N525" s="74"/>
    </row>
    <row r="526" ht="48" customHeight="1" spans="1:14">
      <c r="A526" s="27">
        <v>520</v>
      </c>
      <c r="B526" s="27" t="s">
        <v>1032</v>
      </c>
      <c r="C526" s="33" t="s">
        <v>1033</v>
      </c>
      <c r="D526" s="27" t="s">
        <v>21</v>
      </c>
      <c r="E526" s="29"/>
      <c r="F526" s="30" t="s">
        <v>22</v>
      </c>
      <c r="G526" s="29">
        <f t="shared" si="47"/>
        <v>0</v>
      </c>
      <c r="H526" s="27">
        <v>2717</v>
      </c>
      <c r="I526" s="30" t="s">
        <v>986</v>
      </c>
      <c r="J526" s="29">
        <f t="shared" si="48"/>
        <v>815</v>
      </c>
      <c r="K526" s="29">
        <f t="shared" si="49"/>
        <v>815</v>
      </c>
      <c r="L526" s="29">
        <f t="shared" si="50"/>
        <v>652</v>
      </c>
      <c r="M526" s="29">
        <f t="shared" si="51"/>
        <v>163</v>
      </c>
      <c r="N526" s="55"/>
    </row>
    <row r="527" ht="39.75" customHeight="1" spans="1:14">
      <c r="A527" s="27">
        <v>521</v>
      </c>
      <c r="B527" s="41" t="s">
        <v>1034</v>
      </c>
      <c r="C527" s="38" t="s">
        <v>1035</v>
      </c>
      <c r="D527" s="27" t="s">
        <v>21</v>
      </c>
      <c r="E527" s="29"/>
      <c r="F527" s="30" t="s">
        <v>22</v>
      </c>
      <c r="G527" s="29">
        <f t="shared" si="47"/>
        <v>0</v>
      </c>
      <c r="H527" s="27">
        <v>6243</v>
      </c>
      <c r="I527" s="30" t="s">
        <v>986</v>
      </c>
      <c r="J527" s="29">
        <f t="shared" si="48"/>
        <v>1873</v>
      </c>
      <c r="K527" s="29">
        <f t="shared" si="49"/>
        <v>1873</v>
      </c>
      <c r="L527" s="29">
        <f t="shared" si="50"/>
        <v>1498</v>
      </c>
      <c r="M527" s="29">
        <f t="shared" si="51"/>
        <v>375</v>
      </c>
      <c r="N527" s="38"/>
    </row>
    <row r="528" ht="48" customHeight="1" spans="1:14">
      <c r="A528" s="27">
        <v>522</v>
      </c>
      <c r="B528" s="41" t="s">
        <v>1036</v>
      </c>
      <c r="C528" s="33" t="s">
        <v>1037</v>
      </c>
      <c r="D528" s="27" t="s">
        <v>21</v>
      </c>
      <c r="E528" s="29"/>
      <c r="F528" s="30" t="s">
        <v>22</v>
      </c>
      <c r="G528" s="29">
        <f t="shared" si="47"/>
        <v>0</v>
      </c>
      <c r="H528" s="27">
        <v>2212</v>
      </c>
      <c r="I528" s="30" t="s">
        <v>986</v>
      </c>
      <c r="J528" s="29">
        <f t="shared" si="48"/>
        <v>664</v>
      </c>
      <c r="K528" s="29">
        <f t="shared" si="49"/>
        <v>664</v>
      </c>
      <c r="L528" s="29">
        <f t="shared" si="50"/>
        <v>531</v>
      </c>
      <c r="M528" s="29">
        <f t="shared" si="51"/>
        <v>133</v>
      </c>
      <c r="N528" s="74"/>
    </row>
    <row r="529" ht="39.75" customHeight="1" spans="1:14">
      <c r="A529" s="27">
        <v>523</v>
      </c>
      <c r="B529" s="60" t="s">
        <v>1038</v>
      </c>
      <c r="C529" s="76" t="s">
        <v>1039</v>
      </c>
      <c r="D529" s="27" t="s">
        <v>21</v>
      </c>
      <c r="E529" s="29"/>
      <c r="F529" s="30" t="s">
        <v>22</v>
      </c>
      <c r="G529" s="29">
        <f t="shared" si="47"/>
        <v>0</v>
      </c>
      <c r="H529" s="27">
        <v>7506</v>
      </c>
      <c r="I529" s="30" t="s">
        <v>986</v>
      </c>
      <c r="J529" s="29">
        <f t="shared" si="48"/>
        <v>2252</v>
      </c>
      <c r="K529" s="29">
        <f t="shared" si="49"/>
        <v>2252</v>
      </c>
      <c r="L529" s="29">
        <f t="shared" si="50"/>
        <v>1802</v>
      </c>
      <c r="M529" s="29">
        <f t="shared" si="51"/>
        <v>450</v>
      </c>
      <c r="N529" s="55"/>
    </row>
    <row r="530" ht="41.25" customHeight="1" spans="1:14">
      <c r="A530" s="27">
        <v>524</v>
      </c>
      <c r="B530" s="60" t="s">
        <v>1040</v>
      </c>
      <c r="C530" s="76" t="s">
        <v>1041</v>
      </c>
      <c r="D530" s="27" t="s">
        <v>21</v>
      </c>
      <c r="E530" s="29"/>
      <c r="F530" s="30" t="s">
        <v>22</v>
      </c>
      <c r="G530" s="29">
        <f t="shared" si="47"/>
        <v>0</v>
      </c>
      <c r="H530" s="27">
        <v>19585</v>
      </c>
      <c r="I530" s="30" t="s">
        <v>986</v>
      </c>
      <c r="J530" s="29">
        <f t="shared" si="48"/>
        <v>5876</v>
      </c>
      <c r="K530" s="29">
        <f t="shared" si="49"/>
        <v>5876</v>
      </c>
      <c r="L530" s="29">
        <f t="shared" si="50"/>
        <v>4701</v>
      </c>
      <c r="M530" s="29">
        <f t="shared" si="51"/>
        <v>1175</v>
      </c>
      <c r="N530" s="55"/>
    </row>
    <row r="531" ht="43.5" customHeight="1" spans="1:14">
      <c r="A531" s="27">
        <v>525</v>
      </c>
      <c r="B531" s="27" t="s">
        <v>1042</v>
      </c>
      <c r="C531" s="33" t="s">
        <v>1043</v>
      </c>
      <c r="D531" s="27" t="s">
        <v>21</v>
      </c>
      <c r="E531" s="29"/>
      <c r="F531" s="30" t="s">
        <v>22</v>
      </c>
      <c r="G531" s="29">
        <f t="shared" si="47"/>
        <v>0</v>
      </c>
      <c r="H531" s="27">
        <v>5444</v>
      </c>
      <c r="I531" s="30" t="s">
        <v>986</v>
      </c>
      <c r="J531" s="29">
        <f t="shared" si="48"/>
        <v>1633</v>
      </c>
      <c r="K531" s="29">
        <f t="shared" si="49"/>
        <v>1633</v>
      </c>
      <c r="L531" s="29">
        <f t="shared" si="50"/>
        <v>1306</v>
      </c>
      <c r="M531" s="29">
        <f t="shared" si="51"/>
        <v>327</v>
      </c>
      <c r="N531" s="38"/>
    </row>
    <row r="532" ht="38.25" customHeight="1" spans="1:14">
      <c r="A532" s="27">
        <v>526</v>
      </c>
      <c r="B532" s="27" t="s">
        <v>1044</v>
      </c>
      <c r="C532" s="38" t="s">
        <v>1045</v>
      </c>
      <c r="D532" s="27" t="s">
        <v>21</v>
      </c>
      <c r="E532" s="29"/>
      <c r="F532" s="30" t="s">
        <v>22</v>
      </c>
      <c r="G532" s="29">
        <f t="shared" si="47"/>
        <v>0</v>
      </c>
      <c r="H532" s="27">
        <v>7825</v>
      </c>
      <c r="I532" s="30" t="s">
        <v>986</v>
      </c>
      <c r="J532" s="29">
        <f t="shared" si="48"/>
        <v>2348</v>
      </c>
      <c r="K532" s="29">
        <f t="shared" si="49"/>
        <v>2348</v>
      </c>
      <c r="L532" s="29">
        <f t="shared" si="50"/>
        <v>1878</v>
      </c>
      <c r="M532" s="29">
        <f t="shared" si="51"/>
        <v>470</v>
      </c>
      <c r="N532" s="55"/>
    </row>
    <row r="533" ht="39" customHeight="1" spans="1:14">
      <c r="A533" s="27">
        <v>527</v>
      </c>
      <c r="B533" s="75" t="s">
        <v>1046</v>
      </c>
      <c r="C533" s="40" t="s">
        <v>1047</v>
      </c>
      <c r="D533" s="27" t="s">
        <v>21</v>
      </c>
      <c r="E533" s="29"/>
      <c r="F533" s="30" t="s">
        <v>22</v>
      </c>
      <c r="G533" s="29">
        <f t="shared" si="47"/>
        <v>0</v>
      </c>
      <c r="H533" s="27">
        <v>3585</v>
      </c>
      <c r="I533" s="30" t="s">
        <v>986</v>
      </c>
      <c r="J533" s="29">
        <f t="shared" si="48"/>
        <v>1076</v>
      </c>
      <c r="K533" s="29">
        <f t="shared" si="49"/>
        <v>1076</v>
      </c>
      <c r="L533" s="29">
        <f t="shared" si="50"/>
        <v>861</v>
      </c>
      <c r="M533" s="29">
        <f t="shared" si="51"/>
        <v>215</v>
      </c>
      <c r="N533" s="74"/>
    </row>
    <row r="534" ht="36" customHeight="1" spans="1:14">
      <c r="A534" s="27">
        <v>528</v>
      </c>
      <c r="B534" s="27" t="s">
        <v>1048</v>
      </c>
      <c r="C534" s="33" t="s">
        <v>1049</v>
      </c>
      <c r="D534" s="27" t="s">
        <v>21</v>
      </c>
      <c r="E534" s="29"/>
      <c r="F534" s="30" t="s">
        <v>22</v>
      </c>
      <c r="G534" s="29">
        <f t="shared" si="47"/>
        <v>0</v>
      </c>
      <c r="H534" s="27">
        <v>2854</v>
      </c>
      <c r="I534" s="30" t="s">
        <v>986</v>
      </c>
      <c r="J534" s="29">
        <f t="shared" si="48"/>
        <v>856</v>
      </c>
      <c r="K534" s="29">
        <f t="shared" si="49"/>
        <v>856</v>
      </c>
      <c r="L534" s="29">
        <f t="shared" si="50"/>
        <v>685</v>
      </c>
      <c r="M534" s="29">
        <f t="shared" si="51"/>
        <v>171</v>
      </c>
      <c r="N534" s="55"/>
    </row>
    <row r="535" ht="34.5" customHeight="1" spans="1:14">
      <c r="A535" s="27">
        <v>529</v>
      </c>
      <c r="B535" s="27" t="s">
        <v>1050</v>
      </c>
      <c r="C535" s="33" t="s">
        <v>1051</v>
      </c>
      <c r="D535" s="27" t="s">
        <v>21</v>
      </c>
      <c r="E535" s="29"/>
      <c r="F535" s="30" t="s">
        <v>22</v>
      </c>
      <c r="G535" s="29">
        <f t="shared" si="47"/>
        <v>0</v>
      </c>
      <c r="H535" s="27">
        <v>3548</v>
      </c>
      <c r="I535" s="30" t="s">
        <v>986</v>
      </c>
      <c r="J535" s="29">
        <f t="shared" si="48"/>
        <v>1064</v>
      </c>
      <c r="K535" s="29">
        <f t="shared" si="49"/>
        <v>1064</v>
      </c>
      <c r="L535" s="29">
        <f t="shared" si="50"/>
        <v>851</v>
      </c>
      <c r="M535" s="29">
        <f t="shared" si="51"/>
        <v>213</v>
      </c>
      <c r="N535" s="74"/>
    </row>
    <row r="536" ht="34.5" customHeight="1" spans="1:14">
      <c r="A536" s="27">
        <v>530</v>
      </c>
      <c r="B536" s="27" t="s">
        <v>1052</v>
      </c>
      <c r="C536" s="38" t="s">
        <v>1053</v>
      </c>
      <c r="D536" s="27" t="s">
        <v>21</v>
      </c>
      <c r="E536" s="29"/>
      <c r="F536" s="30" t="s">
        <v>22</v>
      </c>
      <c r="G536" s="29">
        <f t="shared" si="47"/>
        <v>0</v>
      </c>
      <c r="H536" s="27">
        <v>8979</v>
      </c>
      <c r="I536" s="30" t="s">
        <v>986</v>
      </c>
      <c r="J536" s="29">
        <f t="shared" si="48"/>
        <v>2694</v>
      </c>
      <c r="K536" s="29">
        <f t="shared" si="49"/>
        <v>2694</v>
      </c>
      <c r="L536" s="29">
        <f t="shared" si="50"/>
        <v>2155</v>
      </c>
      <c r="M536" s="29">
        <f t="shared" si="51"/>
        <v>539</v>
      </c>
      <c r="N536" s="38"/>
    </row>
    <row r="537" ht="36" spans="1:14">
      <c r="A537" s="27">
        <v>531</v>
      </c>
      <c r="B537" s="27" t="s">
        <v>1054</v>
      </c>
      <c r="C537" s="76" t="s">
        <v>1055</v>
      </c>
      <c r="D537" s="27" t="s">
        <v>21</v>
      </c>
      <c r="E537" s="29"/>
      <c r="F537" s="30" t="s">
        <v>22</v>
      </c>
      <c r="G537" s="29">
        <f t="shared" si="47"/>
        <v>0</v>
      </c>
      <c r="H537" s="27">
        <v>9913</v>
      </c>
      <c r="I537" s="30" t="s">
        <v>986</v>
      </c>
      <c r="J537" s="29">
        <f t="shared" si="48"/>
        <v>2974</v>
      </c>
      <c r="K537" s="29">
        <f t="shared" si="49"/>
        <v>2974</v>
      </c>
      <c r="L537" s="29">
        <f t="shared" si="50"/>
        <v>2379</v>
      </c>
      <c r="M537" s="29">
        <f t="shared" si="51"/>
        <v>595</v>
      </c>
      <c r="N537" s="74"/>
    </row>
    <row r="538" ht="36" spans="1:14">
      <c r="A538" s="27">
        <v>532</v>
      </c>
      <c r="B538" s="27" t="s">
        <v>1056</v>
      </c>
      <c r="C538" s="40" t="s">
        <v>1057</v>
      </c>
      <c r="D538" s="27" t="s">
        <v>21</v>
      </c>
      <c r="E538" s="29"/>
      <c r="F538" s="30" t="s">
        <v>22</v>
      </c>
      <c r="G538" s="29">
        <f t="shared" si="47"/>
        <v>0</v>
      </c>
      <c r="H538" s="27">
        <v>9363</v>
      </c>
      <c r="I538" s="30" t="s">
        <v>986</v>
      </c>
      <c r="J538" s="29">
        <f t="shared" si="48"/>
        <v>2809</v>
      </c>
      <c r="K538" s="29">
        <f t="shared" si="49"/>
        <v>2809</v>
      </c>
      <c r="L538" s="29">
        <f t="shared" si="50"/>
        <v>2247</v>
      </c>
      <c r="M538" s="29">
        <f t="shared" si="51"/>
        <v>562</v>
      </c>
      <c r="N538" s="38"/>
    </row>
    <row r="539" ht="39" customHeight="1" spans="1:14">
      <c r="A539" s="27">
        <v>533</v>
      </c>
      <c r="B539" s="45" t="s">
        <v>1058</v>
      </c>
      <c r="C539" s="38" t="s">
        <v>1059</v>
      </c>
      <c r="D539" s="27" t="s">
        <v>21</v>
      </c>
      <c r="E539" s="29"/>
      <c r="F539" s="30" t="s">
        <v>22</v>
      </c>
      <c r="G539" s="29">
        <f t="shared" si="47"/>
        <v>0</v>
      </c>
      <c r="H539" s="27">
        <v>2915</v>
      </c>
      <c r="I539" s="30" t="s">
        <v>986</v>
      </c>
      <c r="J539" s="29">
        <f t="shared" si="48"/>
        <v>875</v>
      </c>
      <c r="K539" s="29">
        <f t="shared" si="49"/>
        <v>875</v>
      </c>
      <c r="L539" s="29">
        <f t="shared" si="50"/>
        <v>700</v>
      </c>
      <c r="M539" s="29">
        <f t="shared" si="51"/>
        <v>175</v>
      </c>
      <c r="N539" s="74"/>
    </row>
    <row r="540" ht="39" customHeight="1" spans="1:14">
      <c r="A540" s="27">
        <v>534</v>
      </c>
      <c r="B540" s="27" t="s">
        <v>560</v>
      </c>
      <c r="C540" s="33" t="s">
        <v>1060</v>
      </c>
      <c r="D540" s="27" t="s">
        <v>21</v>
      </c>
      <c r="E540" s="29"/>
      <c r="F540" s="30" t="s">
        <v>22</v>
      </c>
      <c r="G540" s="29">
        <f t="shared" si="47"/>
        <v>0</v>
      </c>
      <c r="H540" s="27">
        <v>4353</v>
      </c>
      <c r="I540" s="30" t="s">
        <v>986</v>
      </c>
      <c r="J540" s="29">
        <f t="shared" si="48"/>
        <v>1306</v>
      </c>
      <c r="K540" s="29">
        <f t="shared" si="49"/>
        <v>1306</v>
      </c>
      <c r="L540" s="29">
        <f t="shared" si="50"/>
        <v>1045</v>
      </c>
      <c r="M540" s="29">
        <f t="shared" si="51"/>
        <v>261</v>
      </c>
      <c r="N540" s="38"/>
    </row>
    <row r="541" ht="50.25" customHeight="1" spans="1:14">
      <c r="A541" s="27">
        <v>535</v>
      </c>
      <c r="B541" s="27" t="s">
        <v>1061</v>
      </c>
      <c r="C541" s="38" t="s">
        <v>1062</v>
      </c>
      <c r="D541" s="27" t="s">
        <v>21</v>
      </c>
      <c r="E541" s="29"/>
      <c r="F541" s="30" t="s">
        <v>22</v>
      </c>
      <c r="G541" s="29">
        <f t="shared" si="47"/>
        <v>0</v>
      </c>
      <c r="H541" s="27">
        <v>17187</v>
      </c>
      <c r="I541" s="30" t="s">
        <v>986</v>
      </c>
      <c r="J541" s="29">
        <f t="shared" si="48"/>
        <v>5156</v>
      </c>
      <c r="K541" s="29">
        <f t="shared" si="49"/>
        <v>5156</v>
      </c>
      <c r="L541" s="29">
        <f t="shared" si="50"/>
        <v>4125</v>
      </c>
      <c r="M541" s="29">
        <f t="shared" si="51"/>
        <v>1031</v>
      </c>
      <c r="N541" s="55"/>
    </row>
    <row r="542" ht="101.25" customHeight="1" spans="1:14">
      <c r="A542" s="27">
        <v>536</v>
      </c>
      <c r="B542" s="27" t="s">
        <v>612</v>
      </c>
      <c r="C542" s="72" t="s">
        <v>1063</v>
      </c>
      <c r="D542" s="27" t="s">
        <v>21</v>
      </c>
      <c r="E542" s="29"/>
      <c r="F542" s="30" t="s">
        <v>22</v>
      </c>
      <c r="G542" s="29">
        <f t="shared" si="47"/>
        <v>0</v>
      </c>
      <c r="H542" s="27">
        <v>18428</v>
      </c>
      <c r="I542" s="30" t="s">
        <v>986</v>
      </c>
      <c r="J542" s="29">
        <f t="shared" si="48"/>
        <v>5528</v>
      </c>
      <c r="K542" s="29">
        <f t="shared" si="49"/>
        <v>5528</v>
      </c>
      <c r="L542" s="29">
        <f t="shared" si="50"/>
        <v>4422</v>
      </c>
      <c r="M542" s="29">
        <f t="shared" si="51"/>
        <v>1106</v>
      </c>
      <c r="N542" s="64"/>
    </row>
    <row r="543" ht="62.25" customHeight="1" spans="1:14">
      <c r="A543" s="27">
        <v>537</v>
      </c>
      <c r="B543" s="75" t="s">
        <v>1064</v>
      </c>
      <c r="C543" s="40" t="s">
        <v>1065</v>
      </c>
      <c r="D543" s="27" t="s">
        <v>21</v>
      </c>
      <c r="E543" s="29"/>
      <c r="F543" s="30" t="s">
        <v>22</v>
      </c>
      <c r="G543" s="29">
        <f t="shared" si="47"/>
        <v>0</v>
      </c>
      <c r="H543" s="27">
        <v>1629</v>
      </c>
      <c r="I543" s="30" t="s">
        <v>986</v>
      </c>
      <c r="J543" s="29">
        <f t="shared" si="48"/>
        <v>489</v>
      </c>
      <c r="K543" s="29">
        <f t="shared" si="49"/>
        <v>489</v>
      </c>
      <c r="L543" s="29">
        <f t="shared" si="50"/>
        <v>391</v>
      </c>
      <c r="M543" s="29">
        <f t="shared" si="51"/>
        <v>98</v>
      </c>
      <c r="N543" s="55"/>
    </row>
    <row r="544" ht="45.75" customHeight="1" spans="1:14">
      <c r="A544" s="27">
        <v>538</v>
      </c>
      <c r="B544" s="27" t="s">
        <v>1066</v>
      </c>
      <c r="C544" s="31" t="s">
        <v>1067</v>
      </c>
      <c r="D544" s="27" t="s">
        <v>21</v>
      </c>
      <c r="E544" s="29"/>
      <c r="F544" s="30" t="s">
        <v>22</v>
      </c>
      <c r="G544" s="29">
        <f t="shared" si="47"/>
        <v>0</v>
      </c>
      <c r="H544" s="27">
        <v>9033</v>
      </c>
      <c r="I544" s="30" t="s">
        <v>986</v>
      </c>
      <c r="J544" s="29">
        <f t="shared" si="48"/>
        <v>2710</v>
      </c>
      <c r="K544" s="29">
        <f t="shared" si="49"/>
        <v>2710</v>
      </c>
      <c r="L544" s="29">
        <f t="shared" si="50"/>
        <v>2168</v>
      </c>
      <c r="M544" s="29">
        <f t="shared" si="51"/>
        <v>542</v>
      </c>
      <c r="N544" s="55"/>
    </row>
    <row r="545" ht="39.75" customHeight="1" spans="1:14">
      <c r="A545" s="27">
        <v>539</v>
      </c>
      <c r="B545" s="27" t="s">
        <v>1068</v>
      </c>
      <c r="C545" s="71" t="s">
        <v>1069</v>
      </c>
      <c r="D545" s="27" t="s">
        <v>21</v>
      </c>
      <c r="E545" s="29"/>
      <c r="F545" s="30" t="s">
        <v>22</v>
      </c>
      <c r="G545" s="29">
        <f t="shared" si="47"/>
        <v>0</v>
      </c>
      <c r="H545" s="27">
        <v>4642</v>
      </c>
      <c r="I545" s="30" t="s">
        <v>986</v>
      </c>
      <c r="J545" s="29">
        <f t="shared" si="48"/>
        <v>1393</v>
      </c>
      <c r="K545" s="29">
        <f t="shared" si="49"/>
        <v>1393</v>
      </c>
      <c r="L545" s="29">
        <f t="shared" si="50"/>
        <v>1114</v>
      </c>
      <c r="M545" s="29">
        <f t="shared" si="51"/>
        <v>279</v>
      </c>
      <c r="N545" s="74"/>
    </row>
    <row r="546" ht="39.75" customHeight="1" spans="1:14">
      <c r="A546" s="27">
        <v>540</v>
      </c>
      <c r="B546" s="41" t="s">
        <v>1070</v>
      </c>
      <c r="C546" s="76" t="s">
        <v>1071</v>
      </c>
      <c r="D546" s="27" t="s">
        <v>21</v>
      </c>
      <c r="E546" s="29"/>
      <c r="F546" s="30" t="s">
        <v>22</v>
      </c>
      <c r="G546" s="29">
        <f t="shared" si="47"/>
        <v>0</v>
      </c>
      <c r="H546" s="27">
        <v>19985</v>
      </c>
      <c r="I546" s="30" t="s">
        <v>986</v>
      </c>
      <c r="J546" s="29">
        <f t="shared" si="48"/>
        <v>5996</v>
      </c>
      <c r="K546" s="29">
        <f t="shared" si="49"/>
        <v>5996</v>
      </c>
      <c r="L546" s="29">
        <f t="shared" si="50"/>
        <v>4797</v>
      </c>
      <c r="M546" s="29">
        <f t="shared" si="51"/>
        <v>1199</v>
      </c>
      <c r="N546" s="74"/>
    </row>
    <row r="547" ht="39.75" customHeight="1" spans="1:14">
      <c r="A547" s="27">
        <v>541</v>
      </c>
      <c r="B547" s="27" t="s">
        <v>1072</v>
      </c>
      <c r="C547" s="38" t="s">
        <v>1073</v>
      </c>
      <c r="D547" s="27" t="s">
        <v>21</v>
      </c>
      <c r="E547" s="29"/>
      <c r="F547" s="30" t="s">
        <v>22</v>
      </c>
      <c r="G547" s="29">
        <f t="shared" si="47"/>
        <v>0</v>
      </c>
      <c r="H547" s="27">
        <v>4443</v>
      </c>
      <c r="I547" s="30" t="s">
        <v>986</v>
      </c>
      <c r="J547" s="29">
        <f t="shared" si="48"/>
        <v>1333</v>
      </c>
      <c r="K547" s="29">
        <f t="shared" si="49"/>
        <v>1333</v>
      </c>
      <c r="L547" s="29">
        <f t="shared" si="50"/>
        <v>1066</v>
      </c>
      <c r="M547" s="29">
        <f t="shared" si="51"/>
        <v>267</v>
      </c>
      <c r="N547" s="55"/>
    </row>
    <row r="548" ht="39.75" customHeight="1" spans="1:14">
      <c r="A548" s="27">
        <v>542</v>
      </c>
      <c r="B548" s="27" t="s">
        <v>1074</v>
      </c>
      <c r="C548" s="77" t="s">
        <v>1075</v>
      </c>
      <c r="D548" s="41" t="s">
        <v>21</v>
      </c>
      <c r="E548" s="29"/>
      <c r="F548" s="30" t="s">
        <v>22</v>
      </c>
      <c r="G548" s="29">
        <f t="shared" si="47"/>
        <v>0</v>
      </c>
      <c r="H548" s="27">
        <v>2659</v>
      </c>
      <c r="I548" s="30" t="s">
        <v>986</v>
      </c>
      <c r="J548" s="29">
        <f t="shared" si="48"/>
        <v>798</v>
      </c>
      <c r="K548" s="29">
        <f t="shared" si="49"/>
        <v>798</v>
      </c>
      <c r="L548" s="29">
        <f t="shared" si="50"/>
        <v>638</v>
      </c>
      <c r="M548" s="29">
        <f t="shared" si="51"/>
        <v>160</v>
      </c>
      <c r="N548" s="38"/>
    </row>
    <row r="549" ht="46.5" customHeight="1" spans="1:14">
      <c r="A549" s="27">
        <v>543</v>
      </c>
      <c r="B549" s="27" t="s">
        <v>1076</v>
      </c>
      <c r="C549" s="33" t="s">
        <v>1077</v>
      </c>
      <c r="D549" s="27" t="s">
        <v>21</v>
      </c>
      <c r="E549" s="29"/>
      <c r="F549" s="30" t="s">
        <v>22</v>
      </c>
      <c r="G549" s="29">
        <f t="shared" si="47"/>
        <v>0</v>
      </c>
      <c r="H549" s="27">
        <v>3846</v>
      </c>
      <c r="I549" s="30" t="s">
        <v>986</v>
      </c>
      <c r="J549" s="29">
        <f t="shared" si="48"/>
        <v>1154</v>
      </c>
      <c r="K549" s="29">
        <f t="shared" si="49"/>
        <v>1154</v>
      </c>
      <c r="L549" s="29">
        <f t="shared" si="50"/>
        <v>923</v>
      </c>
      <c r="M549" s="29">
        <f t="shared" si="51"/>
        <v>231</v>
      </c>
      <c r="N549" s="38"/>
    </row>
    <row r="550" ht="37.5" customHeight="1" spans="1:14">
      <c r="A550" s="27">
        <v>544</v>
      </c>
      <c r="B550" s="27" t="s">
        <v>1078</v>
      </c>
      <c r="C550" s="40" t="s">
        <v>1079</v>
      </c>
      <c r="D550" s="27" t="s">
        <v>21</v>
      </c>
      <c r="E550" s="29"/>
      <c r="F550" s="30" t="s">
        <v>22</v>
      </c>
      <c r="G550" s="29">
        <f t="shared" si="47"/>
        <v>0</v>
      </c>
      <c r="H550" s="27">
        <v>3151</v>
      </c>
      <c r="I550" s="30" t="s">
        <v>986</v>
      </c>
      <c r="J550" s="29">
        <f t="shared" si="48"/>
        <v>945</v>
      </c>
      <c r="K550" s="29">
        <f t="shared" si="49"/>
        <v>945</v>
      </c>
      <c r="L550" s="29">
        <f t="shared" si="50"/>
        <v>756</v>
      </c>
      <c r="M550" s="29">
        <f t="shared" si="51"/>
        <v>189</v>
      </c>
      <c r="N550" s="38"/>
    </row>
    <row r="551" ht="36.75" customHeight="1" spans="1:14">
      <c r="A551" s="27">
        <v>545</v>
      </c>
      <c r="B551" s="27" t="s">
        <v>1080</v>
      </c>
      <c r="C551" s="71" t="s">
        <v>1081</v>
      </c>
      <c r="D551" s="27" t="s">
        <v>21</v>
      </c>
      <c r="E551" s="29"/>
      <c r="F551" s="30" t="s">
        <v>22</v>
      </c>
      <c r="G551" s="29">
        <f t="shared" si="47"/>
        <v>0</v>
      </c>
      <c r="H551" s="27">
        <v>3712</v>
      </c>
      <c r="I551" s="30" t="s">
        <v>986</v>
      </c>
      <c r="J551" s="29">
        <f t="shared" si="48"/>
        <v>1114</v>
      </c>
      <c r="K551" s="29">
        <f t="shared" si="49"/>
        <v>1114</v>
      </c>
      <c r="L551" s="29">
        <f t="shared" si="50"/>
        <v>891</v>
      </c>
      <c r="M551" s="29">
        <f t="shared" si="51"/>
        <v>223</v>
      </c>
      <c r="N551" s="74"/>
    </row>
    <row r="552" ht="50.25" customHeight="1" spans="1:14">
      <c r="A552" s="27">
        <v>546</v>
      </c>
      <c r="B552" s="27" t="s">
        <v>1082</v>
      </c>
      <c r="C552" s="40" t="s">
        <v>1083</v>
      </c>
      <c r="D552" s="27" t="s">
        <v>21</v>
      </c>
      <c r="E552" s="29"/>
      <c r="F552" s="30" t="s">
        <v>22</v>
      </c>
      <c r="G552" s="29">
        <f t="shared" si="47"/>
        <v>0</v>
      </c>
      <c r="H552" s="27">
        <v>3681</v>
      </c>
      <c r="I552" s="30" t="s">
        <v>986</v>
      </c>
      <c r="J552" s="29">
        <f t="shared" si="48"/>
        <v>1104</v>
      </c>
      <c r="K552" s="29">
        <f t="shared" si="49"/>
        <v>1104</v>
      </c>
      <c r="L552" s="29">
        <f t="shared" si="50"/>
        <v>883</v>
      </c>
      <c r="M552" s="29">
        <f t="shared" si="51"/>
        <v>221</v>
      </c>
      <c r="N552" s="38"/>
    </row>
    <row r="553" ht="41.25" customHeight="1" spans="1:14">
      <c r="A553" s="27">
        <v>547</v>
      </c>
      <c r="B553" s="27" t="s">
        <v>1084</v>
      </c>
      <c r="C553" s="38" t="s">
        <v>1085</v>
      </c>
      <c r="D553" s="27" t="s">
        <v>21</v>
      </c>
      <c r="E553" s="29"/>
      <c r="F553" s="30" t="s">
        <v>22</v>
      </c>
      <c r="G553" s="29">
        <f t="shared" si="47"/>
        <v>0</v>
      </c>
      <c r="H553" s="27">
        <v>7199</v>
      </c>
      <c r="I553" s="30" t="s">
        <v>986</v>
      </c>
      <c r="J553" s="29">
        <f t="shared" si="48"/>
        <v>2160</v>
      </c>
      <c r="K553" s="29">
        <f t="shared" si="49"/>
        <v>2160</v>
      </c>
      <c r="L553" s="29">
        <f t="shared" si="50"/>
        <v>1728</v>
      </c>
      <c r="M553" s="29">
        <f t="shared" si="51"/>
        <v>432</v>
      </c>
      <c r="N553" s="74"/>
    </row>
    <row r="554" ht="41.25" customHeight="1" spans="1:14">
      <c r="A554" s="27">
        <v>548</v>
      </c>
      <c r="B554" s="27" t="s">
        <v>1086</v>
      </c>
      <c r="C554" s="33" t="s">
        <v>1087</v>
      </c>
      <c r="D554" s="27" t="s">
        <v>21</v>
      </c>
      <c r="E554" s="29"/>
      <c r="F554" s="30" t="s">
        <v>22</v>
      </c>
      <c r="G554" s="29">
        <f t="shared" si="47"/>
        <v>0</v>
      </c>
      <c r="H554" s="27">
        <v>2647</v>
      </c>
      <c r="I554" s="30" t="s">
        <v>986</v>
      </c>
      <c r="J554" s="29">
        <f t="shared" si="48"/>
        <v>794</v>
      </c>
      <c r="K554" s="29">
        <f t="shared" si="49"/>
        <v>794</v>
      </c>
      <c r="L554" s="29">
        <f t="shared" si="50"/>
        <v>635</v>
      </c>
      <c r="M554" s="29">
        <f t="shared" si="51"/>
        <v>159</v>
      </c>
      <c r="N554" s="74"/>
    </row>
    <row r="555" ht="46.5" customHeight="1" spans="1:14">
      <c r="A555" s="27">
        <v>549</v>
      </c>
      <c r="B555" s="27" t="s">
        <v>1088</v>
      </c>
      <c r="C555" s="31" t="s">
        <v>1089</v>
      </c>
      <c r="D555" s="27" t="s">
        <v>21</v>
      </c>
      <c r="E555" s="29"/>
      <c r="F555" s="30" t="s">
        <v>22</v>
      </c>
      <c r="G555" s="29">
        <f t="shared" si="47"/>
        <v>0</v>
      </c>
      <c r="H555" s="27">
        <v>3890</v>
      </c>
      <c r="I555" s="30" t="s">
        <v>986</v>
      </c>
      <c r="J555" s="29">
        <f t="shared" si="48"/>
        <v>1167</v>
      </c>
      <c r="K555" s="29">
        <f t="shared" si="49"/>
        <v>1167</v>
      </c>
      <c r="L555" s="29">
        <f t="shared" si="50"/>
        <v>934</v>
      </c>
      <c r="M555" s="29">
        <f t="shared" si="51"/>
        <v>233</v>
      </c>
      <c r="N555" s="38"/>
    </row>
    <row r="556" ht="48" customHeight="1" spans="1:14">
      <c r="A556" s="27">
        <v>550</v>
      </c>
      <c r="B556" s="27" t="s">
        <v>1090</v>
      </c>
      <c r="C556" s="78" t="s">
        <v>1091</v>
      </c>
      <c r="D556" s="27" t="s">
        <v>21</v>
      </c>
      <c r="E556" s="29"/>
      <c r="F556" s="30" t="s">
        <v>22</v>
      </c>
      <c r="G556" s="29">
        <f t="shared" si="47"/>
        <v>0</v>
      </c>
      <c r="H556" s="27">
        <v>5718</v>
      </c>
      <c r="I556" s="30" t="s">
        <v>986</v>
      </c>
      <c r="J556" s="29">
        <f t="shared" si="48"/>
        <v>1715</v>
      </c>
      <c r="K556" s="29">
        <f t="shared" si="49"/>
        <v>1715</v>
      </c>
      <c r="L556" s="29">
        <f t="shared" si="50"/>
        <v>1372</v>
      </c>
      <c r="M556" s="29">
        <f t="shared" si="51"/>
        <v>343</v>
      </c>
      <c r="N556" s="38"/>
    </row>
    <row r="557" ht="46.5" customHeight="1" spans="1:14">
      <c r="A557" s="27">
        <v>551</v>
      </c>
      <c r="B557" s="27" t="s">
        <v>1092</v>
      </c>
      <c r="C557" s="40" t="s">
        <v>1093</v>
      </c>
      <c r="D557" s="27" t="s">
        <v>21</v>
      </c>
      <c r="E557" s="29"/>
      <c r="F557" s="30" t="s">
        <v>22</v>
      </c>
      <c r="G557" s="29">
        <f t="shared" si="47"/>
        <v>0</v>
      </c>
      <c r="H557" s="27">
        <v>6240</v>
      </c>
      <c r="I557" s="30" t="s">
        <v>986</v>
      </c>
      <c r="J557" s="29">
        <f t="shared" si="48"/>
        <v>1872</v>
      </c>
      <c r="K557" s="29">
        <f t="shared" si="49"/>
        <v>1872</v>
      </c>
      <c r="L557" s="29">
        <f t="shared" si="50"/>
        <v>1498</v>
      </c>
      <c r="M557" s="29">
        <f t="shared" si="51"/>
        <v>374</v>
      </c>
      <c r="N557" s="38"/>
    </row>
    <row r="558" ht="38.25" customHeight="1" spans="1:14">
      <c r="A558" s="27">
        <v>552</v>
      </c>
      <c r="B558" s="27" t="s">
        <v>1094</v>
      </c>
      <c r="C558" s="71" t="s">
        <v>1095</v>
      </c>
      <c r="D558" s="27" t="s">
        <v>21</v>
      </c>
      <c r="E558" s="29"/>
      <c r="F558" s="30" t="s">
        <v>22</v>
      </c>
      <c r="G558" s="29">
        <f t="shared" si="47"/>
        <v>0</v>
      </c>
      <c r="H558" s="27">
        <v>12895</v>
      </c>
      <c r="I558" s="30" t="s">
        <v>986</v>
      </c>
      <c r="J558" s="29">
        <f t="shared" si="48"/>
        <v>3869</v>
      </c>
      <c r="K558" s="29">
        <f t="shared" si="49"/>
        <v>3869</v>
      </c>
      <c r="L558" s="29">
        <f t="shared" si="50"/>
        <v>3095</v>
      </c>
      <c r="M558" s="29">
        <f t="shared" si="51"/>
        <v>774</v>
      </c>
      <c r="N558" s="55"/>
    </row>
    <row r="559" ht="38.25" customHeight="1" spans="1:14">
      <c r="A559" s="27">
        <v>553</v>
      </c>
      <c r="B559" s="27" t="s">
        <v>1096</v>
      </c>
      <c r="C559" s="71" t="s">
        <v>1097</v>
      </c>
      <c r="D559" s="27" t="s">
        <v>21</v>
      </c>
      <c r="E559" s="29"/>
      <c r="F559" s="30" t="s">
        <v>22</v>
      </c>
      <c r="G559" s="29">
        <f t="shared" si="47"/>
        <v>0</v>
      </c>
      <c r="H559" s="27">
        <v>6449</v>
      </c>
      <c r="I559" s="30" t="s">
        <v>986</v>
      </c>
      <c r="J559" s="29">
        <f t="shared" si="48"/>
        <v>1935</v>
      </c>
      <c r="K559" s="29">
        <f t="shared" si="49"/>
        <v>1935</v>
      </c>
      <c r="L559" s="29">
        <f t="shared" si="50"/>
        <v>1548</v>
      </c>
      <c r="M559" s="29">
        <f t="shared" si="51"/>
        <v>387</v>
      </c>
      <c r="N559" s="38"/>
    </row>
    <row r="560" ht="50.25" customHeight="1" spans="1:14">
      <c r="A560" s="27">
        <v>554</v>
      </c>
      <c r="B560" s="27" t="s">
        <v>1098</v>
      </c>
      <c r="C560" s="40" t="s">
        <v>1099</v>
      </c>
      <c r="D560" s="27" t="s">
        <v>21</v>
      </c>
      <c r="E560" s="29"/>
      <c r="F560" s="30" t="s">
        <v>22</v>
      </c>
      <c r="G560" s="29">
        <f t="shared" si="47"/>
        <v>0</v>
      </c>
      <c r="H560" s="27">
        <v>3633</v>
      </c>
      <c r="I560" s="30" t="s">
        <v>986</v>
      </c>
      <c r="J560" s="29">
        <f t="shared" si="48"/>
        <v>1090</v>
      </c>
      <c r="K560" s="29">
        <f t="shared" si="49"/>
        <v>1090</v>
      </c>
      <c r="L560" s="29">
        <f t="shared" si="50"/>
        <v>872</v>
      </c>
      <c r="M560" s="29">
        <f t="shared" si="51"/>
        <v>218</v>
      </c>
      <c r="N560" s="38"/>
    </row>
    <row r="561" ht="36" spans="1:14">
      <c r="A561" s="27">
        <v>555</v>
      </c>
      <c r="B561" s="46" t="s">
        <v>1100</v>
      </c>
      <c r="C561" s="40" t="s">
        <v>1101</v>
      </c>
      <c r="D561" s="27" t="s">
        <v>21</v>
      </c>
      <c r="E561" s="29"/>
      <c r="F561" s="30" t="s">
        <v>22</v>
      </c>
      <c r="G561" s="29">
        <f t="shared" si="47"/>
        <v>0</v>
      </c>
      <c r="H561" s="27">
        <v>25005</v>
      </c>
      <c r="I561" s="30" t="s">
        <v>986</v>
      </c>
      <c r="J561" s="29">
        <f t="shared" si="48"/>
        <v>7502</v>
      </c>
      <c r="K561" s="29">
        <f t="shared" si="49"/>
        <v>7502</v>
      </c>
      <c r="L561" s="29">
        <f t="shared" si="50"/>
        <v>6002</v>
      </c>
      <c r="M561" s="29">
        <f t="shared" si="51"/>
        <v>1500</v>
      </c>
      <c r="N561" s="55"/>
    </row>
    <row r="562" ht="41.25" customHeight="1" spans="1:14">
      <c r="A562" s="27">
        <v>556</v>
      </c>
      <c r="B562" s="46" t="s">
        <v>1102</v>
      </c>
      <c r="C562" s="38" t="s">
        <v>1103</v>
      </c>
      <c r="D562" s="27" t="s">
        <v>21</v>
      </c>
      <c r="E562" s="29"/>
      <c r="F562" s="30" t="s">
        <v>22</v>
      </c>
      <c r="G562" s="29">
        <f t="shared" si="47"/>
        <v>0</v>
      </c>
      <c r="H562" s="27">
        <v>3666</v>
      </c>
      <c r="I562" s="30" t="s">
        <v>986</v>
      </c>
      <c r="J562" s="29">
        <f t="shared" si="48"/>
        <v>1100</v>
      </c>
      <c r="K562" s="29">
        <f t="shared" si="49"/>
        <v>1100</v>
      </c>
      <c r="L562" s="29">
        <f t="shared" si="50"/>
        <v>880</v>
      </c>
      <c r="M562" s="29">
        <f t="shared" si="51"/>
        <v>220</v>
      </c>
      <c r="N562" s="74"/>
    </row>
    <row r="563" ht="39.75" customHeight="1" spans="1:14">
      <c r="A563" s="27">
        <v>557</v>
      </c>
      <c r="B563" s="27" t="s">
        <v>1104</v>
      </c>
      <c r="C563" s="33" t="s">
        <v>1105</v>
      </c>
      <c r="D563" s="27" t="s">
        <v>21</v>
      </c>
      <c r="E563" s="29"/>
      <c r="F563" s="30" t="s">
        <v>22</v>
      </c>
      <c r="G563" s="29">
        <f t="shared" si="47"/>
        <v>0</v>
      </c>
      <c r="H563" s="27">
        <v>3513</v>
      </c>
      <c r="I563" s="30" t="s">
        <v>986</v>
      </c>
      <c r="J563" s="29">
        <f t="shared" si="48"/>
        <v>1054</v>
      </c>
      <c r="K563" s="29">
        <f t="shared" si="49"/>
        <v>1054</v>
      </c>
      <c r="L563" s="29">
        <f t="shared" si="50"/>
        <v>843</v>
      </c>
      <c r="M563" s="29">
        <f t="shared" si="51"/>
        <v>211</v>
      </c>
      <c r="N563" s="74"/>
    </row>
    <row r="564" ht="55.5" customHeight="1" spans="1:14">
      <c r="A564" s="27">
        <v>558</v>
      </c>
      <c r="B564" s="27" t="s">
        <v>1106</v>
      </c>
      <c r="C564" s="38" t="s">
        <v>1107</v>
      </c>
      <c r="D564" s="27" t="s">
        <v>21</v>
      </c>
      <c r="E564" s="29"/>
      <c r="F564" s="30" t="s">
        <v>22</v>
      </c>
      <c r="G564" s="29">
        <f t="shared" si="47"/>
        <v>0</v>
      </c>
      <c r="H564" s="27">
        <v>3918</v>
      </c>
      <c r="I564" s="30" t="s">
        <v>986</v>
      </c>
      <c r="J564" s="29">
        <f t="shared" si="48"/>
        <v>1175</v>
      </c>
      <c r="K564" s="29">
        <f t="shared" si="49"/>
        <v>1175</v>
      </c>
      <c r="L564" s="29">
        <f t="shared" si="50"/>
        <v>940</v>
      </c>
      <c r="M564" s="29">
        <f t="shared" si="51"/>
        <v>235</v>
      </c>
      <c r="N564" s="74"/>
    </row>
    <row r="565" ht="42" customHeight="1" spans="1:14">
      <c r="A565" s="27">
        <v>559</v>
      </c>
      <c r="B565" s="27" t="s">
        <v>1108</v>
      </c>
      <c r="C565" s="38" t="s">
        <v>1109</v>
      </c>
      <c r="D565" s="27" t="s">
        <v>21</v>
      </c>
      <c r="E565" s="29"/>
      <c r="F565" s="30" t="s">
        <v>22</v>
      </c>
      <c r="G565" s="29">
        <f t="shared" si="47"/>
        <v>0</v>
      </c>
      <c r="H565" s="27">
        <v>7620</v>
      </c>
      <c r="I565" s="30" t="s">
        <v>986</v>
      </c>
      <c r="J565" s="29">
        <f t="shared" si="48"/>
        <v>2286</v>
      </c>
      <c r="K565" s="29">
        <f t="shared" si="49"/>
        <v>2286</v>
      </c>
      <c r="L565" s="29">
        <f t="shared" si="50"/>
        <v>1829</v>
      </c>
      <c r="M565" s="29">
        <f t="shared" si="51"/>
        <v>457</v>
      </c>
      <c r="N565" s="38"/>
    </row>
    <row r="566" ht="42" customHeight="1" spans="1:14">
      <c r="A566" s="27">
        <v>560</v>
      </c>
      <c r="B566" s="27" t="s">
        <v>1017</v>
      </c>
      <c r="C566" s="38" t="s">
        <v>1110</v>
      </c>
      <c r="D566" s="27" t="s">
        <v>21</v>
      </c>
      <c r="E566" s="29"/>
      <c r="F566" s="30" t="s">
        <v>22</v>
      </c>
      <c r="G566" s="29">
        <f t="shared" ref="G566:G614" si="52">IF(E566*1000&gt;20000,20000,INT(E566*1000+0.5))</f>
        <v>0</v>
      </c>
      <c r="H566" s="27">
        <v>4112</v>
      </c>
      <c r="I566" s="30" t="s">
        <v>986</v>
      </c>
      <c r="J566" s="29">
        <f t="shared" ref="J566:J614" si="53">INT(H566*0.3+0.5)</f>
        <v>1234</v>
      </c>
      <c r="K566" s="29">
        <f t="shared" ref="K566:K616" si="54">G566+J566</f>
        <v>1234</v>
      </c>
      <c r="L566" s="29">
        <f t="shared" si="50"/>
        <v>987</v>
      </c>
      <c r="M566" s="29">
        <f t="shared" si="51"/>
        <v>247</v>
      </c>
      <c r="N566" s="38"/>
    </row>
    <row r="567" ht="46.5" customHeight="1" spans="1:14">
      <c r="A567" s="27">
        <v>561</v>
      </c>
      <c r="B567" s="27" t="s">
        <v>1111</v>
      </c>
      <c r="C567" s="76" t="s">
        <v>1112</v>
      </c>
      <c r="D567" s="27" t="s">
        <v>21</v>
      </c>
      <c r="E567" s="29"/>
      <c r="F567" s="30" t="s">
        <v>22</v>
      </c>
      <c r="G567" s="29">
        <f t="shared" si="52"/>
        <v>0</v>
      </c>
      <c r="H567" s="27">
        <v>15759</v>
      </c>
      <c r="I567" s="30" t="s">
        <v>986</v>
      </c>
      <c r="J567" s="29">
        <f t="shared" si="53"/>
        <v>4728</v>
      </c>
      <c r="K567" s="29">
        <f t="shared" si="54"/>
        <v>4728</v>
      </c>
      <c r="L567" s="29">
        <f t="shared" si="50"/>
        <v>3782</v>
      </c>
      <c r="M567" s="29">
        <f t="shared" si="51"/>
        <v>946</v>
      </c>
      <c r="N567" s="38"/>
    </row>
    <row r="568" ht="41.25" customHeight="1" spans="1:14">
      <c r="A568" s="27">
        <v>562</v>
      </c>
      <c r="B568" s="27" t="s">
        <v>1113</v>
      </c>
      <c r="C568" s="40" t="s">
        <v>1114</v>
      </c>
      <c r="D568" s="27" t="s">
        <v>21</v>
      </c>
      <c r="E568" s="29"/>
      <c r="F568" s="30" t="s">
        <v>22</v>
      </c>
      <c r="G568" s="29">
        <f t="shared" si="52"/>
        <v>0</v>
      </c>
      <c r="H568" s="27">
        <v>16960</v>
      </c>
      <c r="I568" s="30" t="s">
        <v>986</v>
      </c>
      <c r="J568" s="29">
        <f t="shared" si="53"/>
        <v>5088</v>
      </c>
      <c r="K568" s="29">
        <f t="shared" si="54"/>
        <v>5088</v>
      </c>
      <c r="L568" s="29">
        <f t="shared" si="50"/>
        <v>4070</v>
      </c>
      <c r="M568" s="29">
        <f t="shared" si="51"/>
        <v>1018</v>
      </c>
      <c r="N568" s="38"/>
    </row>
    <row r="569" ht="51" customHeight="1" spans="1:14">
      <c r="A569" s="27">
        <v>563</v>
      </c>
      <c r="B569" s="27" t="s">
        <v>1115</v>
      </c>
      <c r="C569" s="40" t="s">
        <v>1116</v>
      </c>
      <c r="D569" s="27" t="s">
        <v>21</v>
      </c>
      <c r="E569" s="29"/>
      <c r="F569" s="30" t="s">
        <v>22</v>
      </c>
      <c r="G569" s="29">
        <f t="shared" si="52"/>
        <v>0</v>
      </c>
      <c r="H569" s="27">
        <v>8699</v>
      </c>
      <c r="I569" s="30" t="s">
        <v>986</v>
      </c>
      <c r="J569" s="29">
        <f t="shared" si="53"/>
        <v>2610</v>
      </c>
      <c r="K569" s="29">
        <f t="shared" si="54"/>
        <v>2610</v>
      </c>
      <c r="L569" s="29">
        <f t="shared" si="50"/>
        <v>2088</v>
      </c>
      <c r="M569" s="29">
        <f t="shared" si="51"/>
        <v>522</v>
      </c>
      <c r="N569" s="38"/>
    </row>
    <row r="570" ht="48" customHeight="1" spans="1:14">
      <c r="A570" s="27">
        <v>564</v>
      </c>
      <c r="B570" s="27" t="s">
        <v>1117</v>
      </c>
      <c r="C570" s="71" t="s">
        <v>1118</v>
      </c>
      <c r="D570" s="27" t="s">
        <v>21</v>
      </c>
      <c r="E570" s="29"/>
      <c r="F570" s="30" t="s">
        <v>22</v>
      </c>
      <c r="G570" s="29">
        <f t="shared" si="52"/>
        <v>0</v>
      </c>
      <c r="H570" s="27">
        <v>9505</v>
      </c>
      <c r="I570" s="30" t="s">
        <v>986</v>
      </c>
      <c r="J570" s="29">
        <f t="shared" si="53"/>
        <v>2852</v>
      </c>
      <c r="K570" s="29">
        <f t="shared" si="54"/>
        <v>2852</v>
      </c>
      <c r="L570" s="29">
        <f t="shared" si="50"/>
        <v>2282</v>
      </c>
      <c r="M570" s="29">
        <f t="shared" si="51"/>
        <v>570</v>
      </c>
      <c r="N570" s="38"/>
    </row>
    <row r="571" ht="48" customHeight="1" spans="1:14">
      <c r="A571" s="27">
        <v>565</v>
      </c>
      <c r="B571" s="27" t="s">
        <v>1119</v>
      </c>
      <c r="C571" s="71" t="s">
        <v>1120</v>
      </c>
      <c r="D571" s="27" t="s">
        <v>21</v>
      </c>
      <c r="E571" s="29"/>
      <c r="F571" s="30" t="s">
        <v>22</v>
      </c>
      <c r="G571" s="29">
        <f t="shared" si="52"/>
        <v>0</v>
      </c>
      <c r="H571" s="27">
        <v>8847</v>
      </c>
      <c r="I571" s="30" t="s">
        <v>986</v>
      </c>
      <c r="J571" s="29">
        <f t="shared" si="53"/>
        <v>2654</v>
      </c>
      <c r="K571" s="29">
        <f t="shared" si="54"/>
        <v>2654</v>
      </c>
      <c r="L571" s="29">
        <f t="shared" si="50"/>
        <v>2123</v>
      </c>
      <c r="M571" s="29">
        <f t="shared" si="51"/>
        <v>531</v>
      </c>
      <c r="N571" s="38"/>
    </row>
    <row r="572" ht="48" customHeight="1" spans="1:14">
      <c r="A572" s="27">
        <v>566</v>
      </c>
      <c r="B572" s="27" t="s">
        <v>1121</v>
      </c>
      <c r="C572" s="40" t="s">
        <v>1122</v>
      </c>
      <c r="D572" s="27" t="s">
        <v>21</v>
      </c>
      <c r="E572" s="29"/>
      <c r="F572" s="30" t="s">
        <v>22</v>
      </c>
      <c r="G572" s="29">
        <f t="shared" si="52"/>
        <v>0</v>
      </c>
      <c r="H572" s="27">
        <v>9275</v>
      </c>
      <c r="I572" s="30" t="s">
        <v>986</v>
      </c>
      <c r="J572" s="29">
        <f t="shared" si="53"/>
        <v>2783</v>
      </c>
      <c r="K572" s="29">
        <f t="shared" si="54"/>
        <v>2783</v>
      </c>
      <c r="L572" s="29">
        <f t="shared" si="50"/>
        <v>2226</v>
      </c>
      <c r="M572" s="29">
        <f t="shared" si="51"/>
        <v>557</v>
      </c>
      <c r="N572" s="38"/>
    </row>
    <row r="573" ht="48" customHeight="1" spans="1:14">
      <c r="A573" s="27">
        <v>567</v>
      </c>
      <c r="B573" s="27" t="s">
        <v>1123</v>
      </c>
      <c r="C573" s="40" t="s">
        <v>1124</v>
      </c>
      <c r="D573" s="27" t="s">
        <v>21</v>
      </c>
      <c r="E573" s="29"/>
      <c r="F573" s="30" t="s">
        <v>22</v>
      </c>
      <c r="G573" s="29">
        <f t="shared" si="52"/>
        <v>0</v>
      </c>
      <c r="H573" s="27">
        <v>7463</v>
      </c>
      <c r="I573" s="30" t="s">
        <v>986</v>
      </c>
      <c r="J573" s="29">
        <f t="shared" si="53"/>
        <v>2239</v>
      </c>
      <c r="K573" s="29">
        <f t="shared" si="54"/>
        <v>2239</v>
      </c>
      <c r="L573" s="29">
        <f t="shared" si="50"/>
        <v>1791</v>
      </c>
      <c r="M573" s="29">
        <f t="shared" si="51"/>
        <v>448</v>
      </c>
      <c r="N573" s="38"/>
    </row>
    <row r="574" ht="41.25" customHeight="1" spans="1:14">
      <c r="A574" s="27">
        <v>568</v>
      </c>
      <c r="B574" s="27" t="s">
        <v>1125</v>
      </c>
      <c r="C574" s="33" t="s">
        <v>1126</v>
      </c>
      <c r="D574" s="27" t="s">
        <v>21</v>
      </c>
      <c r="E574" s="29"/>
      <c r="F574" s="30" t="s">
        <v>22</v>
      </c>
      <c r="G574" s="29">
        <f t="shared" si="52"/>
        <v>0</v>
      </c>
      <c r="H574" s="27">
        <v>8037</v>
      </c>
      <c r="I574" s="30" t="s">
        <v>986</v>
      </c>
      <c r="J574" s="29">
        <f t="shared" si="53"/>
        <v>2411</v>
      </c>
      <c r="K574" s="29">
        <f t="shared" si="54"/>
        <v>2411</v>
      </c>
      <c r="L574" s="29">
        <f t="shared" si="50"/>
        <v>1929</v>
      </c>
      <c r="M574" s="29">
        <f t="shared" si="51"/>
        <v>482</v>
      </c>
      <c r="N574" s="38"/>
    </row>
    <row r="575" ht="41.25" customHeight="1" spans="1:14">
      <c r="A575" s="27">
        <v>569</v>
      </c>
      <c r="B575" s="27" t="s">
        <v>1127</v>
      </c>
      <c r="C575" s="33" t="s">
        <v>1128</v>
      </c>
      <c r="D575" s="27" t="s">
        <v>21</v>
      </c>
      <c r="E575" s="29"/>
      <c r="F575" s="30" t="s">
        <v>22</v>
      </c>
      <c r="G575" s="29">
        <f t="shared" si="52"/>
        <v>0</v>
      </c>
      <c r="H575" s="27">
        <v>10839</v>
      </c>
      <c r="I575" s="30" t="s">
        <v>986</v>
      </c>
      <c r="J575" s="29">
        <f t="shared" si="53"/>
        <v>3252</v>
      </c>
      <c r="K575" s="29">
        <f t="shared" si="54"/>
        <v>3252</v>
      </c>
      <c r="L575" s="29">
        <f t="shared" si="50"/>
        <v>2602</v>
      </c>
      <c r="M575" s="29">
        <f t="shared" si="51"/>
        <v>650</v>
      </c>
      <c r="N575" s="38"/>
    </row>
    <row r="576" ht="41.25" customHeight="1" spans="1:14">
      <c r="A576" s="27">
        <v>570</v>
      </c>
      <c r="B576" s="27" t="s">
        <v>1129</v>
      </c>
      <c r="C576" s="33" t="s">
        <v>1130</v>
      </c>
      <c r="D576" s="27" t="s">
        <v>21</v>
      </c>
      <c r="E576" s="29"/>
      <c r="F576" s="30" t="s">
        <v>22</v>
      </c>
      <c r="G576" s="29">
        <f t="shared" si="52"/>
        <v>0</v>
      </c>
      <c r="H576" s="27">
        <v>7157</v>
      </c>
      <c r="I576" s="30" t="s">
        <v>986</v>
      </c>
      <c r="J576" s="29">
        <f t="shared" si="53"/>
        <v>2147</v>
      </c>
      <c r="K576" s="29">
        <f t="shared" si="54"/>
        <v>2147</v>
      </c>
      <c r="L576" s="29">
        <f t="shared" si="50"/>
        <v>1718</v>
      </c>
      <c r="M576" s="29">
        <f t="shared" si="51"/>
        <v>429</v>
      </c>
      <c r="N576" s="74"/>
    </row>
    <row r="577" ht="50.25" customHeight="1" spans="1:14">
      <c r="A577" s="27">
        <v>571</v>
      </c>
      <c r="B577" s="27" t="s">
        <v>1131</v>
      </c>
      <c r="C577" s="33" t="s">
        <v>1132</v>
      </c>
      <c r="D577" s="27" t="s">
        <v>21</v>
      </c>
      <c r="E577" s="29"/>
      <c r="F577" s="30" t="s">
        <v>22</v>
      </c>
      <c r="G577" s="29">
        <f t="shared" si="52"/>
        <v>0</v>
      </c>
      <c r="H577" s="27">
        <v>3806</v>
      </c>
      <c r="I577" s="30" t="s">
        <v>986</v>
      </c>
      <c r="J577" s="29">
        <f t="shared" si="53"/>
        <v>1142</v>
      </c>
      <c r="K577" s="29">
        <f t="shared" si="54"/>
        <v>1142</v>
      </c>
      <c r="L577" s="29">
        <f t="shared" si="50"/>
        <v>914</v>
      </c>
      <c r="M577" s="29">
        <f t="shared" si="51"/>
        <v>228</v>
      </c>
      <c r="N577" s="38"/>
    </row>
    <row r="578" ht="44.25" customHeight="1" spans="1:14">
      <c r="A578" s="27">
        <v>572</v>
      </c>
      <c r="B578" s="27" t="s">
        <v>1133</v>
      </c>
      <c r="C578" s="38" t="s">
        <v>1134</v>
      </c>
      <c r="D578" s="27" t="s">
        <v>21</v>
      </c>
      <c r="E578" s="29"/>
      <c r="F578" s="30" t="s">
        <v>22</v>
      </c>
      <c r="G578" s="29">
        <f t="shared" si="52"/>
        <v>0</v>
      </c>
      <c r="H578" s="27">
        <v>4260</v>
      </c>
      <c r="I578" s="30" t="s">
        <v>986</v>
      </c>
      <c r="J578" s="29">
        <f t="shared" si="53"/>
        <v>1278</v>
      </c>
      <c r="K578" s="29">
        <f t="shared" si="54"/>
        <v>1278</v>
      </c>
      <c r="L578" s="29">
        <f t="shared" si="50"/>
        <v>1022</v>
      </c>
      <c r="M578" s="29">
        <f t="shared" si="51"/>
        <v>256</v>
      </c>
      <c r="N578" s="38"/>
    </row>
    <row r="579" ht="45.75" customHeight="1" spans="1:14">
      <c r="A579" s="27">
        <v>573</v>
      </c>
      <c r="B579" s="27" t="s">
        <v>1135</v>
      </c>
      <c r="C579" s="33" t="s">
        <v>1136</v>
      </c>
      <c r="D579" s="27" t="s">
        <v>21</v>
      </c>
      <c r="E579" s="29"/>
      <c r="F579" s="30" t="s">
        <v>22</v>
      </c>
      <c r="G579" s="29">
        <f t="shared" si="52"/>
        <v>0</v>
      </c>
      <c r="H579" s="27">
        <v>727</v>
      </c>
      <c r="I579" s="30" t="s">
        <v>986</v>
      </c>
      <c r="J579" s="29">
        <f t="shared" si="53"/>
        <v>218</v>
      </c>
      <c r="K579" s="29">
        <f t="shared" si="54"/>
        <v>218</v>
      </c>
      <c r="L579" s="29">
        <f t="shared" si="50"/>
        <v>174</v>
      </c>
      <c r="M579" s="29">
        <f t="shared" si="51"/>
        <v>44</v>
      </c>
      <c r="N579" s="55"/>
    </row>
    <row r="580" ht="48.75" customHeight="1" spans="1:14">
      <c r="A580" s="27">
        <v>574</v>
      </c>
      <c r="B580" s="27" t="s">
        <v>1137</v>
      </c>
      <c r="C580" s="33" t="s">
        <v>1138</v>
      </c>
      <c r="D580" s="27" t="s">
        <v>21</v>
      </c>
      <c r="E580" s="29"/>
      <c r="F580" s="30" t="s">
        <v>22</v>
      </c>
      <c r="G580" s="29">
        <f t="shared" si="52"/>
        <v>0</v>
      </c>
      <c r="H580" s="27">
        <v>2782</v>
      </c>
      <c r="I580" s="30" t="s">
        <v>986</v>
      </c>
      <c r="J580" s="29">
        <f t="shared" si="53"/>
        <v>835</v>
      </c>
      <c r="K580" s="29">
        <f t="shared" si="54"/>
        <v>835</v>
      </c>
      <c r="L580" s="29">
        <f t="shared" si="50"/>
        <v>668</v>
      </c>
      <c r="M580" s="29">
        <f t="shared" si="51"/>
        <v>167</v>
      </c>
      <c r="N580" s="38"/>
    </row>
    <row r="581" ht="48.75" customHeight="1" spans="1:14">
      <c r="A581" s="27">
        <v>575</v>
      </c>
      <c r="B581" s="27" t="s">
        <v>1139</v>
      </c>
      <c r="C581" s="33" t="s">
        <v>1140</v>
      </c>
      <c r="D581" s="27" t="s">
        <v>21</v>
      </c>
      <c r="E581" s="29"/>
      <c r="F581" s="30" t="s">
        <v>22</v>
      </c>
      <c r="G581" s="29">
        <f t="shared" si="52"/>
        <v>0</v>
      </c>
      <c r="H581" s="27">
        <v>1650</v>
      </c>
      <c r="I581" s="30" t="s">
        <v>986</v>
      </c>
      <c r="J581" s="29">
        <f t="shared" si="53"/>
        <v>495</v>
      </c>
      <c r="K581" s="29">
        <f t="shared" si="54"/>
        <v>495</v>
      </c>
      <c r="L581" s="29">
        <f t="shared" si="50"/>
        <v>396</v>
      </c>
      <c r="M581" s="29">
        <f t="shared" si="51"/>
        <v>99</v>
      </c>
      <c r="N581" s="55"/>
    </row>
    <row r="582" ht="48.75" customHeight="1" spans="1:14">
      <c r="A582" s="27">
        <v>576</v>
      </c>
      <c r="B582" s="27" t="s">
        <v>1141</v>
      </c>
      <c r="C582" s="77" t="s">
        <v>1142</v>
      </c>
      <c r="D582" s="27" t="s">
        <v>21</v>
      </c>
      <c r="E582" s="29"/>
      <c r="F582" s="30" t="s">
        <v>22</v>
      </c>
      <c r="G582" s="29">
        <f t="shared" si="52"/>
        <v>0</v>
      </c>
      <c r="H582" s="27">
        <v>2598</v>
      </c>
      <c r="I582" s="30" t="s">
        <v>986</v>
      </c>
      <c r="J582" s="29">
        <f t="shared" si="53"/>
        <v>779</v>
      </c>
      <c r="K582" s="29">
        <f t="shared" si="54"/>
        <v>779</v>
      </c>
      <c r="L582" s="29">
        <f t="shared" si="50"/>
        <v>623</v>
      </c>
      <c r="M582" s="29">
        <f t="shared" si="51"/>
        <v>156</v>
      </c>
      <c r="N582" s="38"/>
    </row>
    <row r="583" ht="48.75" customHeight="1" spans="1:14">
      <c r="A583" s="27">
        <v>577</v>
      </c>
      <c r="B583" s="27" t="s">
        <v>1141</v>
      </c>
      <c r="C583" s="31" t="s">
        <v>1143</v>
      </c>
      <c r="D583" s="27" t="s">
        <v>21</v>
      </c>
      <c r="E583" s="29"/>
      <c r="F583" s="30" t="s">
        <v>22</v>
      </c>
      <c r="G583" s="29">
        <f t="shared" si="52"/>
        <v>0</v>
      </c>
      <c r="H583" s="27">
        <v>2861</v>
      </c>
      <c r="I583" s="30" t="s">
        <v>986</v>
      </c>
      <c r="J583" s="29">
        <f t="shared" si="53"/>
        <v>858</v>
      </c>
      <c r="K583" s="29">
        <f t="shared" si="54"/>
        <v>858</v>
      </c>
      <c r="L583" s="29">
        <f t="shared" ref="L583:L646" si="55">INT(K583*0.8+0.5)</f>
        <v>686</v>
      </c>
      <c r="M583" s="29">
        <f t="shared" ref="M583:M646" si="56">K583-L583</f>
        <v>172</v>
      </c>
      <c r="N583" s="38"/>
    </row>
    <row r="584" ht="48.75" customHeight="1" spans="1:14">
      <c r="A584" s="27">
        <v>578</v>
      </c>
      <c r="B584" s="27" t="s">
        <v>1144</v>
      </c>
      <c r="C584" s="38" t="s">
        <v>1145</v>
      </c>
      <c r="D584" s="27" t="s">
        <v>21</v>
      </c>
      <c r="E584" s="29"/>
      <c r="F584" s="30" t="s">
        <v>22</v>
      </c>
      <c r="G584" s="29">
        <f t="shared" si="52"/>
        <v>0</v>
      </c>
      <c r="H584" s="27">
        <v>5475</v>
      </c>
      <c r="I584" s="30" t="s">
        <v>986</v>
      </c>
      <c r="J584" s="29">
        <f t="shared" si="53"/>
        <v>1643</v>
      </c>
      <c r="K584" s="29">
        <f t="shared" si="54"/>
        <v>1643</v>
      </c>
      <c r="L584" s="29">
        <f t="shared" si="55"/>
        <v>1314</v>
      </c>
      <c r="M584" s="29">
        <f t="shared" si="56"/>
        <v>329</v>
      </c>
      <c r="N584" s="38"/>
    </row>
    <row r="585" ht="39" customHeight="1" spans="1:14">
      <c r="A585" s="27">
        <v>579</v>
      </c>
      <c r="B585" s="27" t="s">
        <v>1146</v>
      </c>
      <c r="C585" s="33" t="s">
        <v>1147</v>
      </c>
      <c r="D585" s="27" t="s">
        <v>21</v>
      </c>
      <c r="E585" s="29"/>
      <c r="F585" s="30" t="s">
        <v>22</v>
      </c>
      <c r="G585" s="29">
        <f t="shared" si="52"/>
        <v>0</v>
      </c>
      <c r="H585" s="27">
        <v>8738</v>
      </c>
      <c r="I585" s="30" t="s">
        <v>986</v>
      </c>
      <c r="J585" s="29">
        <f t="shared" si="53"/>
        <v>2621</v>
      </c>
      <c r="K585" s="29">
        <f t="shared" si="54"/>
        <v>2621</v>
      </c>
      <c r="L585" s="29">
        <f t="shared" si="55"/>
        <v>2097</v>
      </c>
      <c r="M585" s="29">
        <f t="shared" si="56"/>
        <v>524</v>
      </c>
      <c r="N585" s="38"/>
    </row>
    <row r="586" ht="39" customHeight="1" spans="1:14">
      <c r="A586" s="27">
        <v>580</v>
      </c>
      <c r="B586" s="27" t="s">
        <v>1148</v>
      </c>
      <c r="C586" s="71" t="s">
        <v>1149</v>
      </c>
      <c r="D586" s="27" t="s">
        <v>21</v>
      </c>
      <c r="E586" s="29"/>
      <c r="F586" s="30" t="s">
        <v>22</v>
      </c>
      <c r="G586" s="29">
        <f t="shared" si="52"/>
        <v>0</v>
      </c>
      <c r="H586" s="27">
        <v>23502</v>
      </c>
      <c r="I586" s="30" t="s">
        <v>986</v>
      </c>
      <c r="J586" s="29">
        <f t="shared" si="53"/>
        <v>7051</v>
      </c>
      <c r="K586" s="29">
        <f t="shared" si="54"/>
        <v>7051</v>
      </c>
      <c r="L586" s="29">
        <f t="shared" si="55"/>
        <v>5641</v>
      </c>
      <c r="M586" s="29">
        <f t="shared" si="56"/>
        <v>1410</v>
      </c>
      <c r="N586" s="55"/>
    </row>
    <row r="587" ht="39" customHeight="1" spans="1:14">
      <c r="A587" s="27">
        <v>581</v>
      </c>
      <c r="B587" s="27" t="s">
        <v>952</v>
      </c>
      <c r="C587" s="40" t="s">
        <v>1150</v>
      </c>
      <c r="D587" s="27" t="s">
        <v>21</v>
      </c>
      <c r="E587" s="29"/>
      <c r="F587" s="30" t="s">
        <v>22</v>
      </c>
      <c r="G587" s="29">
        <f t="shared" si="52"/>
        <v>0</v>
      </c>
      <c r="H587" s="27">
        <v>18142</v>
      </c>
      <c r="I587" s="30" t="s">
        <v>986</v>
      </c>
      <c r="J587" s="29">
        <f t="shared" si="53"/>
        <v>5443</v>
      </c>
      <c r="K587" s="29">
        <f t="shared" si="54"/>
        <v>5443</v>
      </c>
      <c r="L587" s="29">
        <f t="shared" si="55"/>
        <v>4354</v>
      </c>
      <c r="M587" s="29">
        <f t="shared" si="56"/>
        <v>1089</v>
      </c>
      <c r="N587" s="38"/>
    </row>
    <row r="588" ht="39" customHeight="1" spans="1:14">
      <c r="A588" s="27">
        <v>582</v>
      </c>
      <c r="B588" s="27" t="s">
        <v>958</v>
      </c>
      <c r="C588" s="72" t="s">
        <v>1151</v>
      </c>
      <c r="D588" s="27" t="s">
        <v>21</v>
      </c>
      <c r="E588" s="29"/>
      <c r="F588" s="30" t="s">
        <v>22</v>
      </c>
      <c r="G588" s="29">
        <f t="shared" si="52"/>
        <v>0</v>
      </c>
      <c r="H588" s="27">
        <v>3789</v>
      </c>
      <c r="I588" s="30" t="s">
        <v>986</v>
      </c>
      <c r="J588" s="29">
        <f t="shared" si="53"/>
        <v>1137</v>
      </c>
      <c r="K588" s="29">
        <f t="shared" si="54"/>
        <v>1137</v>
      </c>
      <c r="L588" s="29">
        <f t="shared" si="55"/>
        <v>910</v>
      </c>
      <c r="M588" s="29">
        <f t="shared" si="56"/>
        <v>227</v>
      </c>
      <c r="N588" s="55"/>
    </row>
    <row r="589" ht="39" customHeight="1" spans="1:14">
      <c r="A589" s="27">
        <v>583</v>
      </c>
      <c r="B589" s="27" t="s">
        <v>1152</v>
      </c>
      <c r="C589" s="72" t="s">
        <v>1153</v>
      </c>
      <c r="D589" s="27" t="s">
        <v>21</v>
      </c>
      <c r="E589" s="29"/>
      <c r="F589" s="30" t="s">
        <v>22</v>
      </c>
      <c r="G589" s="29">
        <f t="shared" si="52"/>
        <v>0</v>
      </c>
      <c r="H589" s="27">
        <v>11067</v>
      </c>
      <c r="I589" s="30" t="s">
        <v>986</v>
      </c>
      <c r="J589" s="29">
        <f t="shared" si="53"/>
        <v>3320</v>
      </c>
      <c r="K589" s="29">
        <f t="shared" si="54"/>
        <v>3320</v>
      </c>
      <c r="L589" s="29">
        <f t="shared" si="55"/>
        <v>2656</v>
      </c>
      <c r="M589" s="29">
        <f t="shared" si="56"/>
        <v>664</v>
      </c>
      <c r="N589" s="74"/>
    </row>
    <row r="590" ht="39" customHeight="1" spans="1:14">
      <c r="A590" s="27">
        <v>584</v>
      </c>
      <c r="B590" s="27" t="s">
        <v>1154</v>
      </c>
      <c r="C590" s="33" t="s">
        <v>1155</v>
      </c>
      <c r="D590" s="27" t="s">
        <v>21</v>
      </c>
      <c r="E590" s="29"/>
      <c r="F590" s="30" t="s">
        <v>22</v>
      </c>
      <c r="G590" s="29">
        <f t="shared" si="52"/>
        <v>0</v>
      </c>
      <c r="H590" s="27">
        <v>2193</v>
      </c>
      <c r="I590" s="30" t="s">
        <v>986</v>
      </c>
      <c r="J590" s="29">
        <f t="shared" si="53"/>
        <v>658</v>
      </c>
      <c r="K590" s="29">
        <f t="shared" si="54"/>
        <v>658</v>
      </c>
      <c r="L590" s="29">
        <f t="shared" si="55"/>
        <v>526</v>
      </c>
      <c r="M590" s="29">
        <f t="shared" si="56"/>
        <v>132</v>
      </c>
      <c r="N590" s="55"/>
    </row>
    <row r="591" ht="51" customHeight="1" spans="1:14">
      <c r="A591" s="27">
        <v>585</v>
      </c>
      <c r="B591" s="27" t="s">
        <v>1156</v>
      </c>
      <c r="C591" s="38" t="s">
        <v>1157</v>
      </c>
      <c r="D591" s="27" t="s">
        <v>21</v>
      </c>
      <c r="E591" s="29"/>
      <c r="F591" s="30" t="s">
        <v>22</v>
      </c>
      <c r="G591" s="29">
        <f t="shared" si="52"/>
        <v>0</v>
      </c>
      <c r="H591" s="27">
        <v>4118</v>
      </c>
      <c r="I591" s="30" t="s">
        <v>986</v>
      </c>
      <c r="J591" s="29">
        <f t="shared" si="53"/>
        <v>1235</v>
      </c>
      <c r="K591" s="29">
        <f t="shared" si="54"/>
        <v>1235</v>
      </c>
      <c r="L591" s="29">
        <f t="shared" si="55"/>
        <v>988</v>
      </c>
      <c r="M591" s="29">
        <f t="shared" si="56"/>
        <v>247</v>
      </c>
      <c r="N591" s="38"/>
    </row>
    <row r="592" ht="38.25" customHeight="1" spans="1:14">
      <c r="A592" s="27">
        <v>586</v>
      </c>
      <c r="B592" s="27" t="s">
        <v>1158</v>
      </c>
      <c r="C592" s="33" t="s">
        <v>1159</v>
      </c>
      <c r="D592" s="27" t="s">
        <v>21</v>
      </c>
      <c r="E592" s="29"/>
      <c r="F592" s="30" t="s">
        <v>22</v>
      </c>
      <c r="G592" s="29">
        <f t="shared" si="52"/>
        <v>0</v>
      </c>
      <c r="H592" s="27">
        <v>5668</v>
      </c>
      <c r="I592" s="30" t="s">
        <v>986</v>
      </c>
      <c r="J592" s="29">
        <f t="shared" si="53"/>
        <v>1700</v>
      </c>
      <c r="K592" s="29">
        <f t="shared" si="54"/>
        <v>1700</v>
      </c>
      <c r="L592" s="29">
        <f t="shared" si="55"/>
        <v>1360</v>
      </c>
      <c r="M592" s="29">
        <f t="shared" si="56"/>
        <v>340</v>
      </c>
      <c r="N592" s="38"/>
    </row>
    <row r="593" ht="48.75" customHeight="1" spans="1:14">
      <c r="A593" s="27">
        <v>587</v>
      </c>
      <c r="B593" s="27" t="s">
        <v>1160</v>
      </c>
      <c r="C593" s="40" t="s">
        <v>1161</v>
      </c>
      <c r="D593" s="27" t="s">
        <v>21</v>
      </c>
      <c r="E593" s="29"/>
      <c r="F593" s="30" t="s">
        <v>22</v>
      </c>
      <c r="G593" s="29">
        <f t="shared" si="52"/>
        <v>0</v>
      </c>
      <c r="H593" s="27">
        <v>8500</v>
      </c>
      <c r="I593" s="30" t="s">
        <v>986</v>
      </c>
      <c r="J593" s="29">
        <f t="shared" si="53"/>
        <v>2550</v>
      </c>
      <c r="K593" s="29">
        <f t="shared" si="54"/>
        <v>2550</v>
      </c>
      <c r="L593" s="29">
        <f t="shared" si="55"/>
        <v>2040</v>
      </c>
      <c r="M593" s="29">
        <f t="shared" si="56"/>
        <v>510</v>
      </c>
      <c r="N593" s="38"/>
    </row>
    <row r="594" ht="46.5" customHeight="1" spans="1:14">
      <c r="A594" s="27">
        <v>588</v>
      </c>
      <c r="B594" s="27" t="s">
        <v>682</v>
      </c>
      <c r="C594" s="40" t="s">
        <v>1162</v>
      </c>
      <c r="D594" s="27" t="s">
        <v>21</v>
      </c>
      <c r="E594" s="29"/>
      <c r="F594" s="30" t="s">
        <v>22</v>
      </c>
      <c r="G594" s="29">
        <f t="shared" si="52"/>
        <v>0</v>
      </c>
      <c r="H594" s="27">
        <v>5028</v>
      </c>
      <c r="I594" s="30" t="s">
        <v>986</v>
      </c>
      <c r="J594" s="29">
        <f t="shared" si="53"/>
        <v>1508</v>
      </c>
      <c r="K594" s="29">
        <f t="shared" si="54"/>
        <v>1508</v>
      </c>
      <c r="L594" s="29">
        <f t="shared" si="55"/>
        <v>1206</v>
      </c>
      <c r="M594" s="29">
        <f t="shared" si="56"/>
        <v>302</v>
      </c>
      <c r="N594" s="38"/>
    </row>
    <row r="595" ht="45.75" customHeight="1" spans="1:14">
      <c r="A595" s="27">
        <v>589</v>
      </c>
      <c r="B595" s="27" t="s">
        <v>1160</v>
      </c>
      <c r="C595" s="40" t="s">
        <v>1163</v>
      </c>
      <c r="D595" s="27" t="s">
        <v>21</v>
      </c>
      <c r="E595" s="29"/>
      <c r="F595" s="30" t="s">
        <v>22</v>
      </c>
      <c r="G595" s="29">
        <f t="shared" si="52"/>
        <v>0</v>
      </c>
      <c r="H595" s="27">
        <v>11825</v>
      </c>
      <c r="I595" s="30" t="s">
        <v>986</v>
      </c>
      <c r="J595" s="29">
        <f t="shared" si="53"/>
        <v>3548</v>
      </c>
      <c r="K595" s="29">
        <f t="shared" si="54"/>
        <v>3548</v>
      </c>
      <c r="L595" s="29">
        <f t="shared" si="55"/>
        <v>2838</v>
      </c>
      <c r="M595" s="29">
        <f t="shared" si="56"/>
        <v>710</v>
      </c>
      <c r="N595" s="38"/>
    </row>
    <row r="596" ht="38.25" customHeight="1" spans="1:14">
      <c r="A596" s="27">
        <v>590</v>
      </c>
      <c r="B596" s="27" t="s">
        <v>1164</v>
      </c>
      <c r="C596" s="38" t="s">
        <v>1165</v>
      </c>
      <c r="D596" s="27" t="s">
        <v>21</v>
      </c>
      <c r="E596" s="29"/>
      <c r="F596" s="30" t="s">
        <v>22</v>
      </c>
      <c r="G596" s="29">
        <f t="shared" si="52"/>
        <v>0</v>
      </c>
      <c r="H596" s="27">
        <v>2749</v>
      </c>
      <c r="I596" s="30" t="s">
        <v>986</v>
      </c>
      <c r="J596" s="29">
        <f t="shared" si="53"/>
        <v>825</v>
      </c>
      <c r="K596" s="29">
        <f t="shared" si="54"/>
        <v>825</v>
      </c>
      <c r="L596" s="29">
        <f t="shared" si="55"/>
        <v>660</v>
      </c>
      <c r="M596" s="29">
        <f t="shared" si="56"/>
        <v>165</v>
      </c>
      <c r="N596" s="74"/>
    </row>
    <row r="597" ht="99" customHeight="1" spans="1:14">
      <c r="A597" s="27">
        <v>591</v>
      </c>
      <c r="B597" s="27" t="s">
        <v>1166</v>
      </c>
      <c r="C597" s="38" t="s">
        <v>1167</v>
      </c>
      <c r="D597" s="27" t="s">
        <v>21</v>
      </c>
      <c r="E597" s="29"/>
      <c r="F597" s="30" t="s">
        <v>22</v>
      </c>
      <c r="G597" s="29">
        <f t="shared" si="52"/>
        <v>0</v>
      </c>
      <c r="H597" s="27">
        <v>7911</v>
      </c>
      <c r="I597" s="30" t="s">
        <v>986</v>
      </c>
      <c r="J597" s="29">
        <f t="shared" si="53"/>
        <v>2373</v>
      </c>
      <c r="K597" s="29">
        <f t="shared" si="54"/>
        <v>2373</v>
      </c>
      <c r="L597" s="29">
        <f t="shared" si="55"/>
        <v>1898</v>
      </c>
      <c r="M597" s="29">
        <f t="shared" si="56"/>
        <v>475</v>
      </c>
      <c r="N597" s="65"/>
    </row>
    <row r="598" ht="41.25" customHeight="1" spans="1:14">
      <c r="A598" s="27">
        <v>592</v>
      </c>
      <c r="B598" s="27" t="s">
        <v>698</v>
      </c>
      <c r="C598" s="33" t="s">
        <v>1168</v>
      </c>
      <c r="D598" s="27" t="s">
        <v>21</v>
      </c>
      <c r="E598" s="29"/>
      <c r="F598" s="30" t="s">
        <v>22</v>
      </c>
      <c r="G598" s="29">
        <f t="shared" si="52"/>
        <v>0</v>
      </c>
      <c r="H598" s="27">
        <v>2398</v>
      </c>
      <c r="I598" s="30" t="s">
        <v>986</v>
      </c>
      <c r="J598" s="29">
        <f t="shared" si="53"/>
        <v>719</v>
      </c>
      <c r="K598" s="29">
        <f t="shared" si="54"/>
        <v>719</v>
      </c>
      <c r="L598" s="29">
        <f t="shared" si="55"/>
        <v>575</v>
      </c>
      <c r="M598" s="29">
        <f t="shared" si="56"/>
        <v>144</v>
      </c>
      <c r="N598" s="55"/>
    </row>
    <row r="599" ht="50.25" customHeight="1" spans="1:14">
      <c r="A599" s="27">
        <v>593</v>
      </c>
      <c r="B599" s="27" t="s">
        <v>1169</v>
      </c>
      <c r="C599" s="79" t="s">
        <v>1170</v>
      </c>
      <c r="D599" s="27" t="s">
        <v>21</v>
      </c>
      <c r="E599" s="29"/>
      <c r="F599" s="30" t="s">
        <v>22</v>
      </c>
      <c r="G599" s="29">
        <f t="shared" si="52"/>
        <v>0</v>
      </c>
      <c r="H599" s="27">
        <v>3611</v>
      </c>
      <c r="I599" s="30" t="s">
        <v>986</v>
      </c>
      <c r="J599" s="29">
        <f t="shared" si="53"/>
        <v>1083</v>
      </c>
      <c r="K599" s="29">
        <f t="shared" si="54"/>
        <v>1083</v>
      </c>
      <c r="L599" s="29">
        <f t="shared" si="55"/>
        <v>866</v>
      </c>
      <c r="M599" s="29">
        <f t="shared" si="56"/>
        <v>217</v>
      </c>
      <c r="N599" s="38"/>
    </row>
    <row r="600" ht="48" customHeight="1" spans="1:14">
      <c r="A600" s="27">
        <v>594</v>
      </c>
      <c r="B600" s="27" t="s">
        <v>1171</v>
      </c>
      <c r="C600" s="40" t="s">
        <v>1172</v>
      </c>
      <c r="D600" s="27" t="s">
        <v>21</v>
      </c>
      <c r="E600" s="29"/>
      <c r="F600" s="30" t="s">
        <v>22</v>
      </c>
      <c r="G600" s="29">
        <f t="shared" si="52"/>
        <v>0</v>
      </c>
      <c r="H600" s="27">
        <v>16834</v>
      </c>
      <c r="I600" s="30" t="s">
        <v>986</v>
      </c>
      <c r="J600" s="29">
        <f t="shared" si="53"/>
        <v>5050</v>
      </c>
      <c r="K600" s="29">
        <f t="shared" si="54"/>
        <v>5050</v>
      </c>
      <c r="L600" s="29">
        <f t="shared" si="55"/>
        <v>4040</v>
      </c>
      <c r="M600" s="29">
        <f t="shared" si="56"/>
        <v>1010</v>
      </c>
      <c r="N600" s="38"/>
    </row>
    <row r="601" ht="41.25" customHeight="1" spans="1:14">
      <c r="A601" s="27">
        <v>595</v>
      </c>
      <c r="B601" s="27" t="s">
        <v>1173</v>
      </c>
      <c r="C601" s="40" t="s">
        <v>1174</v>
      </c>
      <c r="D601" s="27" t="s">
        <v>21</v>
      </c>
      <c r="E601" s="29"/>
      <c r="F601" s="30" t="s">
        <v>22</v>
      </c>
      <c r="G601" s="29">
        <f t="shared" si="52"/>
        <v>0</v>
      </c>
      <c r="H601" s="27">
        <v>24206</v>
      </c>
      <c r="I601" s="30" t="s">
        <v>986</v>
      </c>
      <c r="J601" s="29">
        <f t="shared" si="53"/>
        <v>7262</v>
      </c>
      <c r="K601" s="29">
        <f t="shared" si="54"/>
        <v>7262</v>
      </c>
      <c r="L601" s="29">
        <f t="shared" si="55"/>
        <v>5810</v>
      </c>
      <c r="M601" s="29">
        <f t="shared" si="56"/>
        <v>1452</v>
      </c>
      <c r="N601" s="55"/>
    </row>
    <row r="602" ht="46.5" customHeight="1" spans="1:14">
      <c r="A602" s="27">
        <v>596</v>
      </c>
      <c r="B602" s="27" t="s">
        <v>1175</v>
      </c>
      <c r="C602" s="40" t="s">
        <v>1176</v>
      </c>
      <c r="D602" s="27" t="s">
        <v>21</v>
      </c>
      <c r="E602" s="29"/>
      <c r="F602" s="30" t="s">
        <v>22</v>
      </c>
      <c r="G602" s="29">
        <f t="shared" si="52"/>
        <v>0</v>
      </c>
      <c r="H602" s="27">
        <v>12766</v>
      </c>
      <c r="I602" s="30" t="s">
        <v>986</v>
      </c>
      <c r="J602" s="29">
        <f t="shared" si="53"/>
        <v>3830</v>
      </c>
      <c r="K602" s="29">
        <f t="shared" si="54"/>
        <v>3830</v>
      </c>
      <c r="L602" s="29">
        <f t="shared" si="55"/>
        <v>3064</v>
      </c>
      <c r="M602" s="29">
        <f t="shared" si="56"/>
        <v>766</v>
      </c>
      <c r="N602" s="38"/>
    </row>
    <row r="603" ht="39.75" customHeight="1" spans="1:14">
      <c r="A603" s="27">
        <v>597</v>
      </c>
      <c r="B603" s="27" t="s">
        <v>689</v>
      </c>
      <c r="C603" s="38" t="s">
        <v>1177</v>
      </c>
      <c r="D603" s="27" t="s">
        <v>21</v>
      </c>
      <c r="E603" s="29"/>
      <c r="F603" s="30" t="s">
        <v>22</v>
      </c>
      <c r="G603" s="29">
        <f t="shared" si="52"/>
        <v>0</v>
      </c>
      <c r="H603" s="27">
        <v>4895</v>
      </c>
      <c r="I603" s="30" t="s">
        <v>986</v>
      </c>
      <c r="J603" s="29">
        <f t="shared" si="53"/>
        <v>1469</v>
      </c>
      <c r="K603" s="29">
        <f t="shared" si="54"/>
        <v>1469</v>
      </c>
      <c r="L603" s="29">
        <f t="shared" si="55"/>
        <v>1175</v>
      </c>
      <c r="M603" s="29">
        <f t="shared" si="56"/>
        <v>294</v>
      </c>
      <c r="N603" s="74"/>
    </row>
    <row r="604" ht="39.75" customHeight="1" spans="1:14">
      <c r="A604" s="27">
        <v>598</v>
      </c>
      <c r="B604" s="27" t="s">
        <v>696</v>
      </c>
      <c r="C604" s="71" t="s">
        <v>1178</v>
      </c>
      <c r="D604" s="27" t="s">
        <v>21</v>
      </c>
      <c r="E604" s="29"/>
      <c r="F604" s="30" t="s">
        <v>22</v>
      </c>
      <c r="G604" s="29">
        <f t="shared" si="52"/>
        <v>0</v>
      </c>
      <c r="H604" s="27">
        <v>3238</v>
      </c>
      <c r="I604" s="30" t="s">
        <v>986</v>
      </c>
      <c r="J604" s="29">
        <f t="shared" si="53"/>
        <v>971</v>
      </c>
      <c r="K604" s="29">
        <f t="shared" si="54"/>
        <v>971</v>
      </c>
      <c r="L604" s="29">
        <f t="shared" si="55"/>
        <v>777</v>
      </c>
      <c r="M604" s="29">
        <f t="shared" si="56"/>
        <v>194</v>
      </c>
      <c r="N604" s="38"/>
    </row>
    <row r="605" ht="39.75" customHeight="1" spans="1:14">
      <c r="A605" s="27">
        <v>599</v>
      </c>
      <c r="B605" s="27" t="s">
        <v>1179</v>
      </c>
      <c r="C605" s="72" t="s">
        <v>1180</v>
      </c>
      <c r="D605" s="27" t="s">
        <v>21</v>
      </c>
      <c r="E605" s="29"/>
      <c r="F605" s="30" t="s">
        <v>22</v>
      </c>
      <c r="G605" s="29">
        <f t="shared" si="52"/>
        <v>0</v>
      </c>
      <c r="H605" s="27">
        <v>10152</v>
      </c>
      <c r="I605" s="30" t="s">
        <v>986</v>
      </c>
      <c r="J605" s="29">
        <f t="shared" si="53"/>
        <v>3046</v>
      </c>
      <c r="K605" s="29">
        <f t="shared" si="54"/>
        <v>3046</v>
      </c>
      <c r="L605" s="29">
        <f t="shared" si="55"/>
        <v>2437</v>
      </c>
      <c r="M605" s="29">
        <f t="shared" si="56"/>
        <v>609</v>
      </c>
      <c r="N605" s="38"/>
    </row>
    <row r="606" ht="39.75" customHeight="1" spans="1:14">
      <c r="A606" s="27">
        <v>600</v>
      </c>
      <c r="B606" s="27" t="s">
        <v>877</v>
      </c>
      <c r="C606" s="38" t="s">
        <v>1181</v>
      </c>
      <c r="D606" s="27" t="s">
        <v>21</v>
      </c>
      <c r="E606" s="29"/>
      <c r="F606" s="30" t="s">
        <v>22</v>
      </c>
      <c r="G606" s="29">
        <f t="shared" si="52"/>
        <v>0</v>
      </c>
      <c r="H606" s="27">
        <v>2691</v>
      </c>
      <c r="I606" s="30" t="s">
        <v>986</v>
      </c>
      <c r="J606" s="29">
        <f t="shared" si="53"/>
        <v>807</v>
      </c>
      <c r="K606" s="29">
        <f t="shared" si="54"/>
        <v>807</v>
      </c>
      <c r="L606" s="29">
        <f t="shared" si="55"/>
        <v>646</v>
      </c>
      <c r="M606" s="29">
        <f t="shared" si="56"/>
        <v>161</v>
      </c>
      <c r="N606" s="38"/>
    </row>
    <row r="607" ht="50.25" customHeight="1" spans="1:14">
      <c r="A607" s="27">
        <v>601</v>
      </c>
      <c r="B607" s="27" t="s">
        <v>1182</v>
      </c>
      <c r="C607" s="76" t="s">
        <v>1183</v>
      </c>
      <c r="D607" s="27" t="s">
        <v>21</v>
      </c>
      <c r="E607" s="29"/>
      <c r="F607" s="30" t="s">
        <v>22</v>
      </c>
      <c r="G607" s="29">
        <f t="shared" si="52"/>
        <v>0</v>
      </c>
      <c r="H607" s="27">
        <v>10421</v>
      </c>
      <c r="I607" s="30" t="s">
        <v>986</v>
      </c>
      <c r="J607" s="29">
        <f t="shared" si="53"/>
        <v>3126</v>
      </c>
      <c r="K607" s="29">
        <f t="shared" si="54"/>
        <v>3126</v>
      </c>
      <c r="L607" s="29">
        <f t="shared" si="55"/>
        <v>2501</v>
      </c>
      <c r="M607" s="29">
        <f t="shared" si="56"/>
        <v>625</v>
      </c>
      <c r="N607" s="38"/>
    </row>
    <row r="608" ht="41.25" customHeight="1" spans="1:14">
      <c r="A608" s="27">
        <v>602</v>
      </c>
      <c r="B608" s="27" t="s">
        <v>1184</v>
      </c>
      <c r="C608" s="72" t="s">
        <v>1185</v>
      </c>
      <c r="D608" s="27" t="s">
        <v>21</v>
      </c>
      <c r="E608" s="29"/>
      <c r="F608" s="30" t="s">
        <v>22</v>
      </c>
      <c r="G608" s="29">
        <f t="shared" si="52"/>
        <v>0</v>
      </c>
      <c r="H608" s="27">
        <v>8189</v>
      </c>
      <c r="I608" s="30" t="s">
        <v>986</v>
      </c>
      <c r="J608" s="29">
        <f t="shared" si="53"/>
        <v>2457</v>
      </c>
      <c r="K608" s="29">
        <f t="shared" si="54"/>
        <v>2457</v>
      </c>
      <c r="L608" s="29">
        <f t="shared" si="55"/>
        <v>1966</v>
      </c>
      <c r="M608" s="29">
        <f t="shared" si="56"/>
        <v>491</v>
      </c>
      <c r="N608" s="74"/>
    </row>
    <row r="609" ht="41.25" customHeight="1" spans="1:14">
      <c r="A609" s="27">
        <v>603</v>
      </c>
      <c r="B609" s="27" t="s">
        <v>1186</v>
      </c>
      <c r="C609" s="43" t="s">
        <v>1187</v>
      </c>
      <c r="D609" s="27" t="s">
        <v>21</v>
      </c>
      <c r="E609" s="29"/>
      <c r="F609" s="30" t="s">
        <v>22</v>
      </c>
      <c r="G609" s="29">
        <f t="shared" si="52"/>
        <v>0</v>
      </c>
      <c r="H609" s="27">
        <v>18085</v>
      </c>
      <c r="I609" s="30" t="s">
        <v>986</v>
      </c>
      <c r="J609" s="29">
        <f t="shared" si="53"/>
        <v>5426</v>
      </c>
      <c r="K609" s="29">
        <f t="shared" si="54"/>
        <v>5426</v>
      </c>
      <c r="L609" s="29">
        <f t="shared" si="55"/>
        <v>4341</v>
      </c>
      <c r="M609" s="29">
        <f t="shared" si="56"/>
        <v>1085</v>
      </c>
      <c r="N609" s="74"/>
    </row>
    <row r="610" ht="41.25" customHeight="1" spans="1:14">
      <c r="A610" s="27">
        <v>604</v>
      </c>
      <c r="B610" s="27" t="s">
        <v>1188</v>
      </c>
      <c r="C610" s="72" t="s">
        <v>1189</v>
      </c>
      <c r="D610" s="27" t="s">
        <v>21</v>
      </c>
      <c r="E610" s="29"/>
      <c r="F610" s="30" t="s">
        <v>22</v>
      </c>
      <c r="G610" s="29">
        <f t="shared" si="52"/>
        <v>0</v>
      </c>
      <c r="H610" s="27">
        <v>14914</v>
      </c>
      <c r="I610" s="30" t="s">
        <v>986</v>
      </c>
      <c r="J610" s="29">
        <f t="shared" si="53"/>
        <v>4474</v>
      </c>
      <c r="K610" s="29">
        <f t="shared" si="54"/>
        <v>4474</v>
      </c>
      <c r="L610" s="29">
        <f t="shared" si="55"/>
        <v>3579</v>
      </c>
      <c r="M610" s="29">
        <f t="shared" si="56"/>
        <v>895</v>
      </c>
      <c r="N610" s="74"/>
    </row>
    <row r="611" ht="41.25" customHeight="1" spans="1:14">
      <c r="A611" s="27">
        <v>605</v>
      </c>
      <c r="B611" s="27" t="s">
        <v>1190</v>
      </c>
      <c r="C611" s="38" t="s">
        <v>1191</v>
      </c>
      <c r="D611" s="27" t="s">
        <v>21</v>
      </c>
      <c r="E611" s="29"/>
      <c r="F611" s="30" t="s">
        <v>22</v>
      </c>
      <c r="G611" s="29">
        <f t="shared" si="52"/>
        <v>0</v>
      </c>
      <c r="H611" s="27">
        <v>4438</v>
      </c>
      <c r="I611" s="30" t="s">
        <v>986</v>
      </c>
      <c r="J611" s="29">
        <f t="shared" si="53"/>
        <v>1331</v>
      </c>
      <c r="K611" s="29">
        <f t="shared" si="54"/>
        <v>1331</v>
      </c>
      <c r="L611" s="29">
        <f t="shared" si="55"/>
        <v>1065</v>
      </c>
      <c r="M611" s="29">
        <f t="shared" si="56"/>
        <v>266</v>
      </c>
      <c r="N611" s="74"/>
    </row>
    <row r="612" ht="50.25" customHeight="1" spans="1:14">
      <c r="A612" s="27">
        <v>606</v>
      </c>
      <c r="B612" s="27" t="s">
        <v>1192</v>
      </c>
      <c r="C612" s="71" t="s">
        <v>1193</v>
      </c>
      <c r="D612" s="27" t="s">
        <v>21</v>
      </c>
      <c r="E612" s="29"/>
      <c r="F612" s="30" t="s">
        <v>22</v>
      </c>
      <c r="G612" s="29">
        <f t="shared" si="52"/>
        <v>0</v>
      </c>
      <c r="H612" s="27">
        <v>5975</v>
      </c>
      <c r="I612" s="30" t="s">
        <v>986</v>
      </c>
      <c r="J612" s="29">
        <f t="shared" si="53"/>
        <v>1793</v>
      </c>
      <c r="K612" s="29">
        <f t="shared" si="54"/>
        <v>1793</v>
      </c>
      <c r="L612" s="29">
        <f t="shared" si="55"/>
        <v>1434</v>
      </c>
      <c r="M612" s="29">
        <f t="shared" si="56"/>
        <v>359</v>
      </c>
      <c r="N612" s="38"/>
    </row>
    <row r="613" ht="44.25" customHeight="1" spans="1:14">
      <c r="A613" s="27">
        <v>607</v>
      </c>
      <c r="B613" s="27" t="s">
        <v>1194</v>
      </c>
      <c r="C613" s="40" t="s">
        <v>1195</v>
      </c>
      <c r="D613" s="27" t="s">
        <v>21</v>
      </c>
      <c r="E613" s="29"/>
      <c r="F613" s="30" t="s">
        <v>22</v>
      </c>
      <c r="G613" s="29">
        <f t="shared" si="52"/>
        <v>0</v>
      </c>
      <c r="H613" s="27">
        <v>8181</v>
      </c>
      <c r="I613" s="30" t="s">
        <v>986</v>
      </c>
      <c r="J613" s="29">
        <f t="shared" si="53"/>
        <v>2454</v>
      </c>
      <c r="K613" s="29">
        <f t="shared" si="54"/>
        <v>2454</v>
      </c>
      <c r="L613" s="29">
        <f t="shared" si="55"/>
        <v>1963</v>
      </c>
      <c r="M613" s="29">
        <f t="shared" si="56"/>
        <v>491</v>
      </c>
      <c r="N613" s="55"/>
    </row>
    <row r="614" ht="36.75" customHeight="1" spans="1:14">
      <c r="A614" s="27">
        <v>608</v>
      </c>
      <c r="B614" s="41" t="s">
        <v>1196</v>
      </c>
      <c r="C614" s="38" t="s">
        <v>1197</v>
      </c>
      <c r="D614" s="27" t="s">
        <v>21</v>
      </c>
      <c r="E614" s="29"/>
      <c r="F614" s="30" t="s">
        <v>22</v>
      </c>
      <c r="G614" s="29">
        <f t="shared" si="52"/>
        <v>0</v>
      </c>
      <c r="H614" s="27">
        <v>982</v>
      </c>
      <c r="I614" s="30" t="s">
        <v>986</v>
      </c>
      <c r="J614" s="29">
        <f t="shared" si="53"/>
        <v>295</v>
      </c>
      <c r="K614" s="29">
        <f t="shared" si="54"/>
        <v>295</v>
      </c>
      <c r="L614" s="29">
        <f t="shared" si="55"/>
        <v>236</v>
      </c>
      <c r="M614" s="29">
        <f t="shared" si="56"/>
        <v>59</v>
      </c>
      <c r="N614" s="55"/>
    </row>
    <row r="615" ht="51.75" customHeight="1" spans="1:14">
      <c r="A615" s="27">
        <v>609</v>
      </c>
      <c r="B615" s="38" t="s">
        <v>1198</v>
      </c>
      <c r="C615" s="38" t="s">
        <v>1199</v>
      </c>
      <c r="D615" s="41" t="s">
        <v>1200</v>
      </c>
      <c r="E615" s="29"/>
      <c r="F615" s="60" t="s">
        <v>1201</v>
      </c>
      <c r="G615" s="29">
        <f>IF(E615/1000*20000&gt;400000,400000,INT(E615/1000*20000+0.5))</f>
        <v>0</v>
      </c>
      <c r="H615" s="29">
        <v>109569</v>
      </c>
      <c r="I615" s="80" t="s">
        <v>23</v>
      </c>
      <c r="J615" s="29">
        <f>INT(H615*0.15+0.5)</f>
        <v>16435</v>
      </c>
      <c r="K615" s="29">
        <f t="shared" si="54"/>
        <v>16435</v>
      </c>
      <c r="L615" s="29">
        <f t="shared" si="55"/>
        <v>13148</v>
      </c>
      <c r="M615" s="29">
        <f t="shared" si="56"/>
        <v>3287</v>
      </c>
      <c r="N615" s="74"/>
    </row>
    <row r="616" ht="48" customHeight="1" spans="1:14">
      <c r="A616" s="27">
        <v>610</v>
      </c>
      <c r="B616" s="58" t="s">
        <v>1202</v>
      </c>
      <c r="C616" s="58" t="s">
        <v>1203</v>
      </c>
      <c r="D616" s="27" t="s">
        <v>1200</v>
      </c>
      <c r="E616" s="29"/>
      <c r="F616" s="60" t="s">
        <v>1201</v>
      </c>
      <c r="G616" s="29">
        <f>IF(E616/1000*20000&gt;400000,400000,INT(E616/1000*20000+0.5))</f>
        <v>0</v>
      </c>
      <c r="H616" s="29">
        <v>695463</v>
      </c>
      <c r="I616" s="80" t="s">
        <v>23</v>
      </c>
      <c r="J616" s="29">
        <f>INT(H616*0.15+0.5)</f>
        <v>104319</v>
      </c>
      <c r="K616" s="29">
        <f t="shared" si="54"/>
        <v>104319</v>
      </c>
      <c r="L616" s="29">
        <f t="shared" si="55"/>
        <v>83455</v>
      </c>
      <c r="M616" s="29">
        <f t="shared" si="56"/>
        <v>20864</v>
      </c>
      <c r="N616" s="55"/>
    </row>
    <row r="617" ht="46.5" customHeight="1" spans="1:14">
      <c r="A617" s="27">
        <v>611</v>
      </c>
      <c r="B617" s="58" t="s">
        <v>1202</v>
      </c>
      <c r="C617" s="38" t="s">
        <v>1204</v>
      </c>
      <c r="D617" s="27" t="s">
        <v>1200</v>
      </c>
      <c r="E617" s="29"/>
      <c r="F617" s="60" t="s">
        <v>1201</v>
      </c>
      <c r="G617" s="29">
        <f t="shared" ref="G617:G662" si="57">IF(E617/1000*20000&gt;400000,400000,INT(E617/1000*20000+0.5))</f>
        <v>0</v>
      </c>
      <c r="H617" s="29">
        <v>923900</v>
      </c>
      <c r="I617" s="80" t="s">
        <v>23</v>
      </c>
      <c r="J617" s="29">
        <f t="shared" ref="J617:J651" si="58">INT(H617*0.15+0.5)</f>
        <v>138585</v>
      </c>
      <c r="K617" s="29">
        <f t="shared" ref="K617:K653" si="59">G617+J617</f>
        <v>138585</v>
      </c>
      <c r="L617" s="29">
        <f t="shared" si="55"/>
        <v>110868</v>
      </c>
      <c r="M617" s="29">
        <f t="shared" si="56"/>
        <v>27717</v>
      </c>
      <c r="N617" s="55"/>
    </row>
    <row r="618" ht="46.5" customHeight="1" spans="1:14">
      <c r="A618" s="27">
        <v>612</v>
      </c>
      <c r="B618" s="58" t="s">
        <v>1202</v>
      </c>
      <c r="C618" s="58" t="s">
        <v>1205</v>
      </c>
      <c r="D618" s="46" t="s">
        <v>1200</v>
      </c>
      <c r="E618" s="29"/>
      <c r="F618" s="60" t="s">
        <v>1201</v>
      </c>
      <c r="G618" s="29">
        <f t="shared" si="57"/>
        <v>0</v>
      </c>
      <c r="H618" s="29">
        <v>1975140</v>
      </c>
      <c r="I618" s="80" t="s">
        <v>23</v>
      </c>
      <c r="J618" s="29">
        <f t="shared" si="58"/>
        <v>296271</v>
      </c>
      <c r="K618" s="29">
        <f t="shared" si="59"/>
        <v>296271</v>
      </c>
      <c r="L618" s="29">
        <f t="shared" si="55"/>
        <v>237017</v>
      </c>
      <c r="M618" s="29">
        <f t="shared" si="56"/>
        <v>59254</v>
      </c>
      <c r="N618" s="74"/>
    </row>
    <row r="619" ht="44.25" customHeight="1" spans="1:14">
      <c r="A619" s="27">
        <v>613</v>
      </c>
      <c r="B619" s="38" t="s">
        <v>1206</v>
      </c>
      <c r="C619" s="38" t="s">
        <v>1207</v>
      </c>
      <c r="D619" s="46" t="s">
        <v>1200</v>
      </c>
      <c r="E619" s="29"/>
      <c r="F619" s="60" t="s">
        <v>1201</v>
      </c>
      <c r="G619" s="29">
        <f t="shared" si="57"/>
        <v>0</v>
      </c>
      <c r="H619" s="29">
        <v>256938</v>
      </c>
      <c r="I619" s="80" t="s">
        <v>23</v>
      </c>
      <c r="J619" s="29">
        <f t="shared" si="58"/>
        <v>38541</v>
      </c>
      <c r="K619" s="29">
        <f t="shared" si="59"/>
        <v>38541</v>
      </c>
      <c r="L619" s="29">
        <f t="shared" si="55"/>
        <v>30833</v>
      </c>
      <c r="M619" s="29">
        <f t="shared" si="56"/>
        <v>7708</v>
      </c>
      <c r="N619" s="55"/>
    </row>
    <row r="620" ht="46.5" customHeight="1" spans="1:14">
      <c r="A620" s="27">
        <v>614</v>
      </c>
      <c r="B620" s="38" t="s">
        <v>1208</v>
      </c>
      <c r="C620" s="38" t="s">
        <v>1209</v>
      </c>
      <c r="D620" s="46" t="s">
        <v>1200</v>
      </c>
      <c r="E620" s="29"/>
      <c r="F620" s="60" t="s">
        <v>1201</v>
      </c>
      <c r="G620" s="29">
        <f t="shared" si="57"/>
        <v>0</v>
      </c>
      <c r="H620" s="29">
        <v>3294240</v>
      </c>
      <c r="I620" s="80" t="s">
        <v>23</v>
      </c>
      <c r="J620" s="29">
        <f t="shared" si="58"/>
        <v>494136</v>
      </c>
      <c r="K620" s="29">
        <f t="shared" si="59"/>
        <v>494136</v>
      </c>
      <c r="L620" s="29">
        <f t="shared" si="55"/>
        <v>395309</v>
      </c>
      <c r="M620" s="29">
        <f t="shared" si="56"/>
        <v>98827</v>
      </c>
      <c r="N620" s="55"/>
    </row>
    <row r="621" ht="45.75" customHeight="1" spans="1:14">
      <c r="A621" s="27">
        <v>615</v>
      </c>
      <c r="B621" s="74" t="s">
        <v>1210</v>
      </c>
      <c r="C621" s="38" t="s">
        <v>1211</v>
      </c>
      <c r="D621" s="46" t="s">
        <v>1200</v>
      </c>
      <c r="E621" s="29"/>
      <c r="F621" s="60" t="s">
        <v>1201</v>
      </c>
      <c r="G621" s="29">
        <f t="shared" si="57"/>
        <v>0</v>
      </c>
      <c r="H621" s="29">
        <v>3168880</v>
      </c>
      <c r="I621" s="80" t="s">
        <v>23</v>
      </c>
      <c r="J621" s="29">
        <f t="shared" si="58"/>
        <v>475332</v>
      </c>
      <c r="K621" s="29">
        <f t="shared" si="59"/>
        <v>475332</v>
      </c>
      <c r="L621" s="29">
        <f t="shared" si="55"/>
        <v>380266</v>
      </c>
      <c r="M621" s="29">
        <f t="shared" si="56"/>
        <v>95066</v>
      </c>
      <c r="N621" s="55"/>
    </row>
    <row r="622" ht="46.5" customHeight="1" spans="1:14">
      <c r="A622" s="27">
        <v>616</v>
      </c>
      <c r="B622" s="58" t="s">
        <v>1212</v>
      </c>
      <c r="C622" s="58" t="s">
        <v>1213</v>
      </c>
      <c r="D622" s="46" t="s">
        <v>1200</v>
      </c>
      <c r="E622" s="29"/>
      <c r="F622" s="60" t="s">
        <v>1201</v>
      </c>
      <c r="G622" s="29">
        <f t="shared" si="57"/>
        <v>0</v>
      </c>
      <c r="H622" s="29">
        <v>6181120</v>
      </c>
      <c r="I622" s="80" t="s">
        <v>23</v>
      </c>
      <c r="J622" s="29">
        <f t="shared" si="58"/>
        <v>927168</v>
      </c>
      <c r="K622" s="29">
        <f t="shared" si="59"/>
        <v>927168</v>
      </c>
      <c r="L622" s="29">
        <f t="shared" si="55"/>
        <v>741734</v>
      </c>
      <c r="M622" s="29">
        <f t="shared" si="56"/>
        <v>185434</v>
      </c>
      <c r="N622" s="55"/>
    </row>
    <row r="623" ht="48.75" customHeight="1" spans="1:14">
      <c r="A623" s="27">
        <v>617</v>
      </c>
      <c r="B623" s="38" t="s">
        <v>1214</v>
      </c>
      <c r="C623" s="38" t="s">
        <v>1215</v>
      </c>
      <c r="D623" s="46" t="s">
        <v>1200</v>
      </c>
      <c r="E623" s="29"/>
      <c r="F623" s="60" t="s">
        <v>1201</v>
      </c>
      <c r="G623" s="29">
        <f t="shared" si="57"/>
        <v>0</v>
      </c>
      <c r="H623" s="29">
        <v>260330</v>
      </c>
      <c r="I623" s="80" t="s">
        <v>23</v>
      </c>
      <c r="J623" s="29">
        <f t="shared" si="58"/>
        <v>39050</v>
      </c>
      <c r="K623" s="29">
        <f t="shared" si="59"/>
        <v>39050</v>
      </c>
      <c r="L623" s="29">
        <f t="shared" si="55"/>
        <v>31240</v>
      </c>
      <c r="M623" s="29">
        <f t="shared" si="56"/>
        <v>7810</v>
      </c>
      <c r="N623" s="55"/>
    </row>
    <row r="624" s="4" customFormat="1" ht="45.75" customHeight="1" spans="1:14">
      <c r="A624" s="27">
        <v>618</v>
      </c>
      <c r="B624" s="38" t="s">
        <v>1216</v>
      </c>
      <c r="C624" s="74" t="s">
        <v>1217</v>
      </c>
      <c r="D624" s="27" t="s">
        <v>1200</v>
      </c>
      <c r="E624" s="29"/>
      <c r="F624" s="60" t="s">
        <v>1201</v>
      </c>
      <c r="G624" s="29">
        <f t="shared" si="57"/>
        <v>0</v>
      </c>
      <c r="H624" s="29">
        <v>1699440</v>
      </c>
      <c r="I624" s="80" t="s">
        <v>23</v>
      </c>
      <c r="J624" s="29">
        <f t="shared" si="58"/>
        <v>254916</v>
      </c>
      <c r="K624" s="29">
        <f t="shared" si="59"/>
        <v>254916</v>
      </c>
      <c r="L624" s="29">
        <f t="shared" si="55"/>
        <v>203933</v>
      </c>
      <c r="M624" s="29">
        <f t="shared" si="56"/>
        <v>50983</v>
      </c>
      <c r="N624" s="55"/>
    </row>
    <row r="625" s="4" customFormat="1" ht="45.75" customHeight="1" spans="1:14">
      <c r="A625" s="27">
        <v>619</v>
      </c>
      <c r="B625" s="38" t="s">
        <v>1216</v>
      </c>
      <c r="C625" s="38" t="s">
        <v>1218</v>
      </c>
      <c r="D625" s="27" t="s">
        <v>1200</v>
      </c>
      <c r="E625" s="29"/>
      <c r="F625" s="60" t="s">
        <v>1201</v>
      </c>
      <c r="G625" s="29">
        <f t="shared" si="57"/>
        <v>0</v>
      </c>
      <c r="H625" s="29">
        <v>2394060</v>
      </c>
      <c r="I625" s="80" t="s">
        <v>23</v>
      </c>
      <c r="J625" s="29">
        <f t="shared" si="58"/>
        <v>359109</v>
      </c>
      <c r="K625" s="29">
        <f t="shared" si="59"/>
        <v>359109</v>
      </c>
      <c r="L625" s="29">
        <f t="shared" si="55"/>
        <v>287287</v>
      </c>
      <c r="M625" s="29">
        <f t="shared" si="56"/>
        <v>71822</v>
      </c>
      <c r="N625" s="74"/>
    </row>
    <row r="626" s="4" customFormat="1" ht="45.75" customHeight="1" spans="1:14">
      <c r="A626" s="27">
        <v>620</v>
      </c>
      <c r="B626" s="58" t="s">
        <v>1216</v>
      </c>
      <c r="C626" s="58" t="s">
        <v>1219</v>
      </c>
      <c r="D626" s="27" t="s">
        <v>1200</v>
      </c>
      <c r="E626" s="29"/>
      <c r="F626" s="60" t="s">
        <v>1201</v>
      </c>
      <c r="G626" s="29">
        <f t="shared" si="57"/>
        <v>0</v>
      </c>
      <c r="H626" s="29">
        <v>3490860</v>
      </c>
      <c r="I626" s="80" t="s">
        <v>23</v>
      </c>
      <c r="J626" s="29">
        <f t="shared" si="58"/>
        <v>523629</v>
      </c>
      <c r="K626" s="29">
        <f t="shared" si="59"/>
        <v>523629</v>
      </c>
      <c r="L626" s="29">
        <f t="shared" si="55"/>
        <v>418903</v>
      </c>
      <c r="M626" s="29">
        <f t="shared" si="56"/>
        <v>104726</v>
      </c>
      <c r="N626" s="74"/>
    </row>
    <row r="627" ht="45.75" customHeight="1" spans="1:14">
      <c r="A627" s="27">
        <v>621</v>
      </c>
      <c r="B627" s="58" t="s">
        <v>1216</v>
      </c>
      <c r="C627" s="58" t="s">
        <v>1220</v>
      </c>
      <c r="D627" s="27" t="s">
        <v>1200</v>
      </c>
      <c r="E627" s="29"/>
      <c r="F627" s="60" t="s">
        <v>1201</v>
      </c>
      <c r="G627" s="29">
        <f t="shared" si="57"/>
        <v>0</v>
      </c>
      <c r="H627" s="29">
        <v>2820000</v>
      </c>
      <c r="I627" s="80" t="s">
        <v>23</v>
      </c>
      <c r="J627" s="29">
        <f t="shared" si="58"/>
        <v>423000</v>
      </c>
      <c r="K627" s="29">
        <f t="shared" si="59"/>
        <v>423000</v>
      </c>
      <c r="L627" s="29">
        <f t="shared" si="55"/>
        <v>338400</v>
      </c>
      <c r="M627" s="29">
        <f t="shared" si="56"/>
        <v>84600</v>
      </c>
      <c r="N627" s="74"/>
    </row>
    <row r="628" ht="45.75" customHeight="1" spans="1:14">
      <c r="A628" s="27">
        <v>622</v>
      </c>
      <c r="B628" s="58" t="s">
        <v>1216</v>
      </c>
      <c r="C628" s="58" t="s">
        <v>1221</v>
      </c>
      <c r="D628" s="27" t="s">
        <v>1200</v>
      </c>
      <c r="E628" s="29"/>
      <c r="F628" s="60" t="s">
        <v>1201</v>
      </c>
      <c r="G628" s="29">
        <f t="shared" si="57"/>
        <v>0</v>
      </c>
      <c r="H628" s="29">
        <v>2821480</v>
      </c>
      <c r="I628" s="80" t="s">
        <v>23</v>
      </c>
      <c r="J628" s="29">
        <f t="shared" si="58"/>
        <v>423222</v>
      </c>
      <c r="K628" s="29">
        <f t="shared" si="59"/>
        <v>423222</v>
      </c>
      <c r="L628" s="29">
        <f t="shared" si="55"/>
        <v>338578</v>
      </c>
      <c r="M628" s="29">
        <f t="shared" si="56"/>
        <v>84644</v>
      </c>
      <c r="N628" s="55"/>
    </row>
    <row r="629" ht="45.75" customHeight="1" spans="1:14">
      <c r="A629" s="27">
        <v>623</v>
      </c>
      <c r="B629" s="58" t="s">
        <v>1216</v>
      </c>
      <c r="C629" s="58" t="s">
        <v>1222</v>
      </c>
      <c r="D629" s="41" t="s">
        <v>1200</v>
      </c>
      <c r="E629" s="29"/>
      <c r="F629" s="60" t="s">
        <v>1201</v>
      </c>
      <c r="G629" s="29">
        <f t="shared" si="57"/>
        <v>0</v>
      </c>
      <c r="H629" s="29">
        <v>7246820</v>
      </c>
      <c r="I629" s="80" t="s">
        <v>23</v>
      </c>
      <c r="J629" s="29">
        <f t="shared" si="58"/>
        <v>1087023</v>
      </c>
      <c r="K629" s="29">
        <f t="shared" si="59"/>
        <v>1087023</v>
      </c>
      <c r="L629" s="29">
        <f t="shared" si="55"/>
        <v>869618</v>
      </c>
      <c r="M629" s="29">
        <f t="shared" si="56"/>
        <v>217405</v>
      </c>
      <c r="N629" s="55"/>
    </row>
    <row r="630" ht="45.75" customHeight="1" spans="1:14">
      <c r="A630" s="27">
        <v>624</v>
      </c>
      <c r="B630" s="74" t="s">
        <v>1223</v>
      </c>
      <c r="C630" s="38" t="s">
        <v>1224</v>
      </c>
      <c r="D630" s="41" t="s">
        <v>1200</v>
      </c>
      <c r="E630" s="29"/>
      <c r="F630" s="60" t="s">
        <v>1201</v>
      </c>
      <c r="G630" s="29">
        <f t="shared" si="57"/>
        <v>0</v>
      </c>
      <c r="H630" s="29">
        <v>807339</v>
      </c>
      <c r="I630" s="80" t="s">
        <v>23</v>
      </c>
      <c r="J630" s="29">
        <f t="shared" si="58"/>
        <v>121101</v>
      </c>
      <c r="K630" s="29">
        <f t="shared" si="59"/>
        <v>121101</v>
      </c>
      <c r="L630" s="29">
        <f t="shared" si="55"/>
        <v>96881</v>
      </c>
      <c r="M630" s="29">
        <f t="shared" si="56"/>
        <v>24220</v>
      </c>
      <c r="N630" s="55"/>
    </row>
    <row r="631" ht="45.75" customHeight="1" spans="1:14">
      <c r="A631" s="27">
        <v>625</v>
      </c>
      <c r="B631" s="38" t="s">
        <v>1225</v>
      </c>
      <c r="C631" s="38" t="s">
        <v>1226</v>
      </c>
      <c r="D631" s="41" t="s">
        <v>1200</v>
      </c>
      <c r="E631" s="29"/>
      <c r="F631" s="60" t="s">
        <v>1201</v>
      </c>
      <c r="G631" s="29">
        <f t="shared" si="57"/>
        <v>0</v>
      </c>
      <c r="H631" s="29">
        <v>880317</v>
      </c>
      <c r="I631" s="80" t="s">
        <v>23</v>
      </c>
      <c r="J631" s="29">
        <f t="shared" si="58"/>
        <v>132048</v>
      </c>
      <c r="K631" s="29">
        <f t="shared" si="59"/>
        <v>132048</v>
      </c>
      <c r="L631" s="29">
        <f t="shared" si="55"/>
        <v>105638</v>
      </c>
      <c r="M631" s="29">
        <f t="shared" si="56"/>
        <v>26410</v>
      </c>
      <c r="N631" s="74"/>
    </row>
    <row r="632" ht="45.75" customHeight="1" spans="1:14">
      <c r="A632" s="27">
        <v>626</v>
      </c>
      <c r="B632" s="38" t="s">
        <v>1225</v>
      </c>
      <c r="C632" s="38" t="s">
        <v>1227</v>
      </c>
      <c r="D632" s="41" t="s">
        <v>1200</v>
      </c>
      <c r="E632" s="29"/>
      <c r="F632" s="60" t="s">
        <v>1201</v>
      </c>
      <c r="G632" s="29">
        <f t="shared" si="57"/>
        <v>0</v>
      </c>
      <c r="H632" s="29">
        <v>1361760</v>
      </c>
      <c r="I632" s="80" t="s">
        <v>23</v>
      </c>
      <c r="J632" s="29">
        <f t="shared" si="58"/>
        <v>204264</v>
      </c>
      <c r="K632" s="29">
        <f t="shared" si="59"/>
        <v>204264</v>
      </c>
      <c r="L632" s="29">
        <f t="shared" si="55"/>
        <v>163411</v>
      </c>
      <c r="M632" s="29">
        <f t="shared" si="56"/>
        <v>40853</v>
      </c>
      <c r="N632" s="74"/>
    </row>
    <row r="633" ht="45.75" customHeight="1" spans="1:14">
      <c r="A633" s="27">
        <v>627</v>
      </c>
      <c r="B633" s="38" t="s">
        <v>1228</v>
      </c>
      <c r="C633" s="38" t="s">
        <v>1229</v>
      </c>
      <c r="D633" s="41" t="s">
        <v>1200</v>
      </c>
      <c r="E633" s="29"/>
      <c r="F633" s="60" t="s">
        <v>1201</v>
      </c>
      <c r="G633" s="29">
        <f t="shared" si="57"/>
        <v>0</v>
      </c>
      <c r="H633" s="29">
        <v>4101552</v>
      </c>
      <c r="I633" s="80" t="s">
        <v>23</v>
      </c>
      <c r="J633" s="29">
        <f t="shared" si="58"/>
        <v>615233</v>
      </c>
      <c r="K633" s="29">
        <f t="shared" si="59"/>
        <v>615233</v>
      </c>
      <c r="L633" s="29">
        <f t="shared" si="55"/>
        <v>492186</v>
      </c>
      <c r="M633" s="29">
        <f t="shared" si="56"/>
        <v>123047</v>
      </c>
      <c r="N633" s="74"/>
    </row>
    <row r="634" ht="45.75" customHeight="1" spans="1:14">
      <c r="A634" s="27">
        <v>628</v>
      </c>
      <c r="B634" s="38" t="s">
        <v>1230</v>
      </c>
      <c r="C634" s="38" t="s">
        <v>1231</v>
      </c>
      <c r="D634" s="41" t="s">
        <v>1200</v>
      </c>
      <c r="E634" s="29"/>
      <c r="F634" s="60" t="s">
        <v>1201</v>
      </c>
      <c r="G634" s="29">
        <f t="shared" si="57"/>
        <v>0</v>
      </c>
      <c r="H634" s="29">
        <v>462332</v>
      </c>
      <c r="I634" s="80" t="s">
        <v>23</v>
      </c>
      <c r="J634" s="29">
        <f t="shared" si="58"/>
        <v>69350</v>
      </c>
      <c r="K634" s="29">
        <f t="shared" si="59"/>
        <v>69350</v>
      </c>
      <c r="L634" s="29">
        <f t="shared" si="55"/>
        <v>55480</v>
      </c>
      <c r="M634" s="29">
        <f t="shared" si="56"/>
        <v>13870</v>
      </c>
      <c r="N634" s="74"/>
    </row>
    <row r="635" ht="45.75" customHeight="1" spans="1:14">
      <c r="A635" s="27">
        <v>629</v>
      </c>
      <c r="B635" s="38" t="s">
        <v>1232</v>
      </c>
      <c r="C635" s="38" t="s">
        <v>1233</v>
      </c>
      <c r="D635" s="41" t="s">
        <v>1200</v>
      </c>
      <c r="E635" s="29"/>
      <c r="F635" s="60" t="s">
        <v>1201</v>
      </c>
      <c r="G635" s="29">
        <f t="shared" si="57"/>
        <v>0</v>
      </c>
      <c r="H635" s="29">
        <v>105061</v>
      </c>
      <c r="I635" s="80" t="s">
        <v>23</v>
      </c>
      <c r="J635" s="29">
        <f t="shared" si="58"/>
        <v>15759</v>
      </c>
      <c r="K635" s="29">
        <f t="shared" si="59"/>
        <v>15759</v>
      </c>
      <c r="L635" s="29">
        <f t="shared" si="55"/>
        <v>12607</v>
      </c>
      <c r="M635" s="29">
        <f t="shared" si="56"/>
        <v>3152</v>
      </c>
      <c r="N635" s="74"/>
    </row>
    <row r="636" ht="45.75" customHeight="1" spans="1:14">
      <c r="A636" s="27">
        <v>630</v>
      </c>
      <c r="B636" s="58" t="s">
        <v>1234</v>
      </c>
      <c r="C636" s="38" t="s">
        <v>1235</v>
      </c>
      <c r="D636" s="41" t="s">
        <v>1200</v>
      </c>
      <c r="E636" s="29"/>
      <c r="F636" s="60" t="s">
        <v>1201</v>
      </c>
      <c r="G636" s="29">
        <f t="shared" si="57"/>
        <v>0</v>
      </c>
      <c r="H636" s="29">
        <v>575326</v>
      </c>
      <c r="I636" s="80" t="s">
        <v>23</v>
      </c>
      <c r="J636" s="29">
        <f t="shared" si="58"/>
        <v>86299</v>
      </c>
      <c r="K636" s="29">
        <f t="shared" si="59"/>
        <v>86299</v>
      </c>
      <c r="L636" s="29">
        <f t="shared" si="55"/>
        <v>69039</v>
      </c>
      <c r="M636" s="29">
        <f t="shared" si="56"/>
        <v>17260</v>
      </c>
      <c r="N636" s="74"/>
    </row>
    <row r="637" ht="45.75" customHeight="1" spans="1:14">
      <c r="A637" s="27">
        <v>631</v>
      </c>
      <c r="B637" s="74" t="s">
        <v>1236</v>
      </c>
      <c r="C637" s="74" t="s">
        <v>1237</v>
      </c>
      <c r="D637" s="41" t="s">
        <v>1200</v>
      </c>
      <c r="E637" s="29"/>
      <c r="F637" s="60" t="s">
        <v>1201</v>
      </c>
      <c r="G637" s="29">
        <f t="shared" si="57"/>
        <v>0</v>
      </c>
      <c r="H637" s="29">
        <v>518756</v>
      </c>
      <c r="I637" s="80" t="s">
        <v>23</v>
      </c>
      <c r="J637" s="29">
        <f t="shared" si="58"/>
        <v>77813</v>
      </c>
      <c r="K637" s="29">
        <f t="shared" si="59"/>
        <v>77813</v>
      </c>
      <c r="L637" s="29">
        <f t="shared" si="55"/>
        <v>62250</v>
      </c>
      <c r="M637" s="29">
        <f t="shared" si="56"/>
        <v>15563</v>
      </c>
      <c r="N637" s="74"/>
    </row>
    <row r="638" ht="45.75" customHeight="1" spans="1:14">
      <c r="A638" s="27">
        <v>632</v>
      </c>
      <c r="B638" s="38" t="s">
        <v>1236</v>
      </c>
      <c r="C638" s="38" t="s">
        <v>1238</v>
      </c>
      <c r="D638" s="41" t="s">
        <v>1200</v>
      </c>
      <c r="E638" s="29"/>
      <c r="F638" s="60" t="s">
        <v>1201</v>
      </c>
      <c r="G638" s="29">
        <f t="shared" si="57"/>
        <v>0</v>
      </c>
      <c r="H638" s="29">
        <v>250849</v>
      </c>
      <c r="I638" s="80" t="s">
        <v>23</v>
      </c>
      <c r="J638" s="29">
        <f t="shared" si="58"/>
        <v>37627</v>
      </c>
      <c r="K638" s="29">
        <f t="shared" si="59"/>
        <v>37627</v>
      </c>
      <c r="L638" s="29">
        <f t="shared" si="55"/>
        <v>30102</v>
      </c>
      <c r="M638" s="29">
        <f t="shared" si="56"/>
        <v>7525</v>
      </c>
      <c r="N638" s="74"/>
    </row>
    <row r="639" s="5" customFormat="1" ht="45.75" customHeight="1" spans="1:14">
      <c r="A639" s="27">
        <v>633</v>
      </c>
      <c r="B639" s="38" t="s">
        <v>1239</v>
      </c>
      <c r="C639" s="38" t="s">
        <v>1240</v>
      </c>
      <c r="D639" s="41" t="s">
        <v>1200</v>
      </c>
      <c r="E639" s="29"/>
      <c r="F639" s="60" t="s">
        <v>1201</v>
      </c>
      <c r="G639" s="29">
        <f t="shared" si="57"/>
        <v>0</v>
      </c>
      <c r="H639" s="29">
        <v>9014200</v>
      </c>
      <c r="I639" s="80" t="s">
        <v>23</v>
      </c>
      <c r="J639" s="29">
        <f t="shared" si="58"/>
        <v>1352130</v>
      </c>
      <c r="K639" s="29">
        <f t="shared" si="59"/>
        <v>1352130</v>
      </c>
      <c r="L639" s="29">
        <f t="shared" si="55"/>
        <v>1081704</v>
      </c>
      <c r="M639" s="29">
        <f t="shared" si="56"/>
        <v>270426</v>
      </c>
      <c r="N639" s="55"/>
    </row>
    <row r="640" ht="45.75" customHeight="1" spans="1:14">
      <c r="A640" s="27">
        <v>634</v>
      </c>
      <c r="B640" s="38" t="s">
        <v>1241</v>
      </c>
      <c r="C640" s="38" t="s">
        <v>1242</v>
      </c>
      <c r="D640" s="41" t="s">
        <v>1200</v>
      </c>
      <c r="E640" s="29"/>
      <c r="F640" s="60" t="s">
        <v>1201</v>
      </c>
      <c r="G640" s="29">
        <f t="shared" si="57"/>
        <v>0</v>
      </c>
      <c r="H640" s="29">
        <v>104892</v>
      </c>
      <c r="I640" s="80" t="s">
        <v>23</v>
      </c>
      <c r="J640" s="29">
        <f t="shared" si="58"/>
        <v>15734</v>
      </c>
      <c r="K640" s="29">
        <f t="shared" si="59"/>
        <v>15734</v>
      </c>
      <c r="L640" s="29">
        <f t="shared" si="55"/>
        <v>12587</v>
      </c>
      <c r="M640" s="29">
        <f t="shared" si="56"/>
        <v>3147</v>
      </c>
      <c r="N640" s="74"/>
    </row>
    <row r="641" s="5" customFormat="1" ht="66.75" customHeight="1" spans="1:14">
      <c r="A641" s="27">
        <v>635</v>
      </c>
      <c r="B641" s="74" t="s">
        <v>1243</v>
      </c>
      <c r="C641" s="38" t="s">
        <v>1244</v>
      </c>
      <c r="D641" s="41" t="s">
        <v>1200</v>
      </c>
      <c r="E641" s="29"/>
      <c r="F641" s="60" t="s">
        <v>1201</v>
      </c>
      <c r="G641" s="29">
        <f t="shared" si="57"/>
        <v>0</v>
      </c>
      <c r="H641" s="29">
        <v>869815</v>
      </c>
      <c r="I641" s="80" t="s">
        <v>23</v>
      </c>
      <c r="J641" s="29">
        <f t="shared" si="58"/>
        <v>130472</v>
      </c>
      <c r="K641" s="29">
        <f t="shared" si="59"/>
        <v>130472</v>
      </c>
      <c r="L641" s="29">
        <f t="shared" si="55"/>
        <v>104378</v>
      </c>
      <c r="M641" s="29">
        <f t="shared" si="56"/>
        <v>26094</v>
      </c>
      <c r="N641" s="55"/>
    </row>
    <row r="642" ht="45.75" customHeight="1" spans="1:14">
      <c r="A642" s="27">
        <v>636</v>
      </c>
      <c r="B642" s="38" t="s">
        <v>1245</v>
      </c>
      <c r="C642" s="38" t="s">
        <v>1246</v>
      </c>
      <c r="D642" s="41" t="s">
        <v>1200</v>
      </c>
      <c r="E642" s="29"/>
      <c r="F642" s="60" t="s">
        <v>1201</v>
      </c>
      <c r="G642" s="29">
        <f t="shared" si="57"/>
        <v>0</v>
      </c>
      <c r="H642" s="29">
        <v>197424</v>
      </c>
      <c r="I642" s="80" t="s">
        <v>23</v>
      </c>
      <c r="J642" s="29">
        <f t="shared" si="58"/>
        <v>29614</v>
      </c>
      <c r="K642" s="29">
        <f t="shared" si="59"/>
        <v>29614</v>
      </c>
      <c r="L642" s="29">
        <f t="shared" si="55"/>
        <v>23691</v>
      </c>
      <c r="M642" s="29">
        <f t="shared" si="56"/>
        <v>5923</v>
      </c>
      <c r="N642" s="74"/>
    </row>
    <row r="643" ht="45.75" customHeight="1" spans="1:14">
      <c r="A643" s="27">
        <v>637</v>
      </c>
      <c r="B643" s="38" t="s">
        <v>1247</v>
      </c>
      <c r="C643" s="38" t="s">
        <v>1248</v>
      </c>
      <c r="D643" s="41" t="s">
        <v>1200</v>
      </c>
      <c r="E643" s="29"/>
      <c r="F643" s="60" t="s">
        <v>1201</v>
      </c>
      <c r="G643" s="29">
        <f t="shared" si="57"/>
        <v>0</v>
      </c>
      <c r="H643" s="29">
        <v>2413722</v>
      </c>
      <c r="I643" s="80" t="s">
        <v>23</v>
      </c>
      <c r="J643" s="29">
        <f t="shared" si="58"/>
        <v>362058</v>
      </c>
      <c r="K643" s="29">
        <f t="shared" si="59"/>
        <v>362058</v>
      </c>
      <c r="L643" s="29">
        <f t="shared" si="55"/>
        <v>289646</v>
      </c>
      <c r="M643" s="29">
        <f t="shared" si="56"/>
        <v>72412</v>
      </c>
      <c r="N643" s="55"/>
    </row>
    <row r="644" ht="45.75" customHeight="1" spans="1:14">
      <c r="A644" s="27">
        <v>638</v>
      </c>
      <c r="B644" s="38" t="s">
        <v>1249</v>
      </c>
      <c r="C644" s="38" t="s">
        <v>1248</v>
      </c>
      <c r="D644" s="41" t="s">
        <v>1200</v>
      </c>
      <c r="E644" s="61">
        <v>2300.46</v>
      </c>
      <c r="F644" s="60" t="s">
        <v>1201</v>
      </c>
      <c r="G644" s="81">
        <f t="shared" si="57"/>
        <v>46009</v>
      </c>
      <c r="H644" s="29">
        <v>0</v>
      </c>
      <c r="I644" s="80" t="s">
        <v>23</v>
      </c>
      <c r="J644" s="29">
        <f t="shared" si="58"/>
        <v>0</v>
      </c>
      <c r="K644" s="29">
        <f t="shared" si="59"/>
        <v>46009</v>
      </c>
      <c r="L644" s="29">
        <f t="shared" si="55"/>
        <v>36807</v>
      </c>
      <c r="M644" s="29">
        <f t="shared" si="56"/>
        <v>9202</v>
      </c>
      <c r="N644" s="64"/>
    </row>
    <row r="645" ht="45.75" customHeight="1" spans="1:14">
      <c r="A645" s="27">
        <v>639</v>
      </c>
      <c r="B645" s="58" t="s">
        <v>1250</v>
      </c>
      <c r="C645" s="58" t="s">
        <v>1251</v>
      </c>
      <c r="D645" s="41" t="s">
        <v>1200</v>
      </c>
      <c r="E645" s="29"/>
      <c r="F645" s="60" t="s">
        <v>1201</v>
      </c>
      <c r="G645" s="29">
        <f t="shared" si="57"/>
        <v>0</v>
      </c>
      <c r="H645" s="29">
        <v>26356</v>
      </c>
      <c r="I645" s="80" t="s">
        <v>23</v>
      </c>
      <c r="J645" s="29">
        <f t="shared" si="58"/>
        <v>3953</v>
      </c>
      <c r="K645" s="29">
        <f t="shared" si="59"/>
        <v>3953</v>
      </c>
      <c r="L645" s="29">
        <f t="shared" si="55"/>
        <v>3162</v>
      </c>
      <c r="M645" s="29">
        <f t="shared" si="56"/>
        <v>791</v>
      </c>
      <c r="N645" s="38"/>
    </row>
    <row r="646" ht="55.5" customHeight="1" spans="1:14">
      <c r="A646" s="27">
        <v>640</v>
      </c>
      <c r="B646" s="38" t="s">
        <v>1252</v>
      </c>
      <c r="C646" s="38" t="s">
        <v>1253</v>
      </c>
      <c r="D646" s="41" t="s">
        <v>1200</v>
      </c>
      <c r="E646" s="29"/>
      <c r="F646" s="60" t="s">
        <v>1201</v>
      </c>
      <c r="G646" s="29">
        <f t="shared" si="57"/>
        <v>0</v>
      </c>
      <c r="H646" s="29">
        <v>118522</v>
      </c>
      <c r="I646" s="80" t="s">
        <v>23</v>
      </c>
      <c r="J646" s="29">
        <f t="shared" si="58"/>
        <v>17778</v>
      </c>
      <c r="K646" s="29">
        <f t="shared" si="59"/>
        <v>17778</v>
      </c>
      <c r="L646" s="29">
        <f t="shared" si="55"/>
        <v>14222</v>
      </c>
      <c r="M646" s="29">
        <f t="shared" si="56"/>
        <v>3556</v>
      </c>
      <c r="N646" s="38"/>
    </row>
    <row r="647" ht="55.5" customHeight="1" spans="1:14">
      <c r="A647" s="27">
        <v>641</v>
      </c>
      <c r="B647" s="38" t="s">
        <v>1254</v>
      </c>
      <c r="C647" s="38" t="s">
        <v>1255</v>
      </c>
      <c r="D647" s="41" t="s">
        <v>1200</v>
      </c>
      <c r="E647" s="29"/>
      <c r="F647" s="60" t="s">
        <v>1201</v>
      </c>
      <c r="G647" s="29">
        <f t="shared" si="57"/>
        <v>0</v>
      </c>
      <c r="H647" s="29">
        <v>108411</v>
      </c>
      <c r="I647" s="80" t="s">
        <v>23</v>
      </c>
      <c r="J647" s="29">
        <f t="shared" si="58"/>
        <v>16262</v>
      </c>
      <c r="K647" s="29">
        <f t="shared" si="59"/>
        <v>16262</v>
      </c>
      <c r="L647" s="29">
        <f t="shared" ref="L647:L661" si="60">INT(K647*0.8+0.5)</f>
        <v>13010</v>
      </c>
      <c r="M647" s="29">
        <f t="shared" ref="M647:M662" si="61">K647-L647</f>
        <v>3252</v>
      </c>
      <c r="N647" s="55"/>
    </row>
    <row r="648" ht="50.25" customHeight="1" spans="1:14">
      <c r="A648" s="27">
        <v>642</v>
      </c>
      <c r="B648" s="38" t="s">
        <v>1256</v>
      </c>
      <c r="C648" s="38" t="s">
        <v>1257</v>
      </c>
      <c r="D648" s="41" t="s">
        <v>1200</v>
      </c>
      <c r="E648" s="29"/>
      <c r="F648" s="60" t="s">
        <v>1201</v>
      </c>
      <c r="G648" s="29">
        <f t="shared" si="57"/>
        <v>0</v>
      </c>
      <c r="H648" s="29">
        <v>24256</v>
      </c>
      <c r="I648" s="80" t="s">
        <v>23</v>
      </c>
      <c r="J648" s="29">
        <f t="shared" si="58"/>
        <v>3638</v>
      </c>
      <c r="K648" s="29">
        <f t="shared" si="59"/>
        <v>3638</v>
      </c>
      <c r="L648" s="29">
        <f t="shared" si="60"/>
        <v>2910</v>
      </c>
      <c r="M648" s="29">
        <f t="shared" si="61"/>
        <v>728</v>
      </c>
      <c r="N648" s="74"/>
    </row>
    <row r="649" ht="45.75" customHeight="1" spans="1:14">
      <c r="A649" s="27">
        <v>643</v>
      </c>
      <c r="B649" s="38" t="s">
        <v>1258</v>
      </c>
      <c r="C649" s="38" t="s">
        <v>1259</v>
      </c>
      <c r="D649" s="41" t="s">
        <v>1200</v>
      </c>
      <c r="E649" s="29"/>
      <c r="F649" s="60" t="s">
        <v>1201</v>
      </c>
      <c r="G649" s="29">
        <f t="shared" si="57"/>
        <v>0</v>
      </c>
      <c r="H649" s="29">
        <v>356465</v>
      </c>
      <c r="I649" s="80" t="s">
        <v>23</v>
      </c>
      <c r="J649" s="29">
        <f t="shared" si="58"/>
        <v>53470</v>
      </c>
      <c r="K649" s="29">
        <f t="shared" si="59"/>
        <v>53470</v>
      </c>
      <c r="L649" s="29">
        <f t="shared" si="60"/>
        <v>42776</v>
      </c>
      <c r="M649" s="29">
        <f t="shared" si="61"/>
        <v>10694</v>
      </c>
      <c r="N649" s="74"/>
    </row>
    <row r="650" ht="45.75" customHeight="1" spans="1:14">
      <c r="A650" s="27">
        <v>644</v>
      </c>
      <c r="B650" s="38" t="s">
        <v>1260</v>
      </c>
      <c r="C650" s="38" t="s">
        <v>1261</v>
      </c>
      <c r="D650" s="41" t="s">
        <v>1200</v>
      </c>
      <c r="E650" s="29"/>
      <c r="F650" s="60" t="s">
        <v>1201</v>
      </c>
      <c r="G650" s="29">
        <f t="shared" si="57"/>
        <v>0</v>
      </c>
      <c r="H650" s="29">
        <v>83282</v>
      </c>
      <c r="I650" s="80" t="s">
        <v>23</v>
      </c>
      <c r="J650" s="29">
        <f t="shared" si="58"/>
        <v>12492</v>
      </c>
      <c r="K650" s="29">
        <f t="shared" si="59"/>
        <v>12492</v>
      </c>
      <c r="L650" s="29">
        <f t="shared" si="60"/>
        <v>9994</v>
      </c>
      <c r="M650" s="29">
        <f t="shared" si="61"/>
        <v>2498</v>
      </c>
      <c r="N650" s="74"/>
    </row>
    <row r="651" s="5" customFormat="1" ht="45.75" customHeight="1" spans="1:14">
      <c r="A651" s="27">
        <v>645</v>
      </c>
      <c r="B651" s="38" t="s">
        <v>1262</v>
      </c>
      <c r="C651" s="38" t="s">
        <v>1263</v>
      </c>
      <c r="D651" s="41" t="s">
        <v>1200</v>
      </c>
      <c r="E651" s="29"/>
      <c r="F651" s="60" t="s">
        <v>1201</v>
      </c>
      <c r="G651" s="29">
        <f t="shared" si="57"/>
        <v>0</v>
      </c>
      <c r="H651" s="29">
        <f>8514+9460</f>
        <v>17974</v>
      </c>
      <c r="I651" s="80" t="s">
        <v>23</v>
      </c>
      <c r="J651" s="29">
        <f t="shared" si="58"/>
        <v>2696</v>
      </c>
      <c r="K651" s="29">
        <f t="shared" si="59"/>
        <v>2696</v>
      </c>
      <c r="L651" s="29">
        <f t="shared" si="60"/>
        <v>2157</v>
      </c>
      <c r="M651" s="29">
        <f t="shared" si="61"/>
        <v>539</v>
      </c>
      <c r="N651" s="89"/>
    </row>
    <row r="652" ht="45.75" customHeight="1" spans="1:14">
      <c r="A652" s="27">
        <v>646</v>
      </c>
      <c r="B652" s="38" t="s">
        <v>1198</v>
      </c>
      <c r="C652" s="38" t="s">
        <v>1264</v>
      </c>
      <c r="D652" s="41" t="s">
        <v>1200</v>
      </c>
      <c r="E652" s="29"/>
      <c r="F652" s="60" t="s">
        <v>1201</v>
      </c>
      <c r="G652" s="29">
        <f t="shared" si="57"/>
        <v>0</v>
      </c>
      <c r="H652" s="29">
        <v>61817</v>
      </c>
      <c r="I652" s="80" t="s">
        <v>986</v>
      </c>
      <c r="J652" s="90">
        <f t="shared" ref="J652:J653" si="62">INT(H652*0.3+0.5)</f>
        <v>18545</v>
      </c>
      <c r="K652" s="29">
        <f t="shared" si="59"/>
        <v>18545</v>
      </c>
      <c r="L652" s="29">
        <f t="shared" si="60"/>
        <v>14836</v>
      </c>
      <c r="M652" s="29">
        <f t="shared" si="61"/>
        <v>3709</v>
      </c>
      <c r="N652" s="74"/>
    </row>
    <row r="653" ht="45.75" customHeight="1" spans="1:14">
      <c r="A653" s="27">
        <v>647</v>
      </c>
      <c r="B653" s="38" t="s">
        <v>1265</v>
      </c>
      <c r="C653" s="38" t="s">
        <v>1266</v>
      </c>
      <c r="D653" s="41" t="s">
        <v>1200</v>
      </c>
      <c r="E653" s="29"/>
      <c r="F653" s="60" t="s">
        <v>1201</v>
      </c>
      <c r="G653" s="29">
        <f t="shared" si="57"/>
        <v>0</v>
      </c>
      <c r="H653" s="29">
        <v>330090</v>
      </c>
      <c r="I653" s="80" t="s">
        <v>986</v>
      </c>
      <c r="J653" s="90">
        <f t="shared" si="62"/>
        <v>99027</v>
      </c>
      <c r="K653" s="29">
        <f t="shared" si="59"/>
        <v>99027</v>
      </c>
      <c r="L653" s="29">
        <f t="shared" si="60"/>
        <v>79222</v>
      </c>
      <c r="M653" s="29">
        <f t="shared" si="61"/>
        <v>19805</v>
      </c>
      <c r="N653" s="89"/>
    </row>
    <row r="654" ht="45.75" customHeight="1" spans="1:14">
      <c r="A654" s="27">
        <v>648</v>
      </c>
      <c r="B654" s="38" t="s">
        <v>1267</v>
      </c>
      <c r="C654" s="38" t="s">
        <v>1268</v>
      </c>
      <c r="D654" s="41" t="s">
        <v>1200</v>
      </c>
      <c r="E654" s="29"/>
      <c r="F654" s="60" t="s">
        <v>1201</v>
      </c>
      <c r="G654" s="29">
        <f t="shared" si="57"/>
        <v>0</v>
      </c>
      <c r="H654" s="29">
        <v>54228</v>
      </c>
      <c r="I654" s="80" t="s">
        <v>986</v>
      </c>
      <c r="J654" s="90">
        <f t="shared" ref="J654:J660" si="63">INT(H654*0.3+0.5)</f>
        <v>16268</v>
      </c>
      <c r="K654" s="29">
        <f t="shared" ref="K654:K662" si="64">G654+J654</f>
        <v>16268</v>
      </c>
      <c r="L654" s="29">
        <f t="shared" si="60"/>
        <v>13014</v>
      </c>
      <c r="M654" s="29">
        <f t="shared" si="61"/>
        <v>3254</v>
      </c>
      <c r="N654" s="55"/>
    </row>
    <row r="655" s="4" customFormat="1" ht="45.75" customHeight="1" spans="1:14">
      <c r="A655" s="27">
        <v>649</v>
      </c>
      <c r="B655" s="74" t="s">
        <v>1269</v>
      </c>
      <c r="C655" s="38" t="s">
        <v>1270</v>
      </c>
      <c r="D655" s="41" t="s">
        <v>1200</v>
      </c>
      <c r="E655" s="29"/>
      <c r="F655" s="60" t="s">
        <v>1201</v>
      </c>
      <c r="G655" s="29">
        <f t="shared" si="57"/>
        <v>0</v>
      </c>
      <c r="H655" s="29">
        <v>6388</v>
      </c>
      <c r="I655" s="80" t="s">
        <v>986</v>
      </c>
      <c r="J655" s="90">
        <f t="shared" si="63"/>
        <v>1916</v>
      </c>
      <c r="K655" s="29">
        <f t="shared" si="64"/>
        <v>1916</v>
      </c>
      <c r="L655" s="29">
        <f t="shared" si="60"/>
        <v>1533</v>
      </c>
      <c r="M655" s="29">
        <f t="shared" si="61"/>
        <v>383</v>
      </c>
      <c r="N655" s="74"/>
    </row>
    <row r="656" s="4" customFormat="1" ht="45.75" customHeight="1" spans="1:14">
      <c r="A656" s="27">
        <v>650</v>
      </c>
      <c r="B656" s="38" t="s">
        <v>1271</v>
      </c>
      <c r="C656" s="74" t="s">
        <v>1272</v>
      </c>
      <c r="D656" s="41" t="s">
        <v>1200</v>
      </c>
      <c r="E656" s="29"/>
      <c r="F656" s="60" t="s">
        <v>1201</v>
      </c>
      <c r="G656" s="29">
        <f t="shared" si="57"/>
        <v>0</v>
      </c>
      <c r="H656" s="29">
        <v>738008</v>
      </c>
      <c r="I656" s="80" t="s">
        <v>986</v>
      </c>
      <c r="J656" s="90">
        <f t="shared" si="63"/>
        <v>221402</v>
      </c>
      <c r="K656" s="29">
        <f t="shared" si="64"/>
        <v>221402</v>
      </c>
      <c r="L656" s="29">
        <f t="shared" si="60"/>
        <v>177122</v>
      </c>
      <c r="M656" s="29">
        <f t="shared" si="61"/>
        <v>44280</v>
      </c>
      <c r="N656" s="74"/>
    </row>
    <row r="657" s="6" customFormat="1" ht="45.75" customHeight="1" spans="1:14">
      <c r="A657" s="27">
        <v>651</v>
      </c>
      <c r="B657" s="38" t="s">
        <v>1273</v>
      </c>
      <c r="C657" s="38" t="s">
        <v>1274</v>
      </c>
      <c r="D657" s="41" t="s">
        <v>1200</v>
      </c>
      <c r="E657" s="29"/>
      <c r="F657" s="60" t="s">
        <v>1201</v>
      </c>
      <c r="G657" s="29">
        <f t="shared" si="57"/>
        <v>0</v>
      </c>
      <c r="H657" s="29">
        <v>1858731</v>
      </c>
      <c r="I657" s="80" t="s">
        <v>986</v>
      </c>
      <c r="J657" s="90">
        <f t="shared" si="63"/>
        <v>557619</v>
      </c>
      <c r="K657" s="29">
        <f t="shared" si="64"/>
        <v>557619</v>
      </c>
      <c r="L657" s="29">
        <f t="shared" si="60"/>
        <v>446095</v>
      </c>
      <c r="M657" s="29">
        <f t="shared" si="61"/>
        <v>111524</v>
      </c>
      <c r="N657" s="38"/>
    </row>
    <row r="658" s="6" customFormat="1" ht="45.75" customHeight="1" spans="1:14">
      <c r="A658" s="27">
        <v>652</v>
      </c>
      <c r="B658" s="74" t="s">
        <v>1275</v>
      </c>
      <c r="C658" s="38" t="s">
        <v>1276</v>
      </c>
      <c r="D658" s="41" t="s">
        <v>1200</v>
      </c>
      <c r="E658" s="29"/>
      <c r="F658" s="60" t="s">
        <v>1201</v>
      </c>
      <c r="G658" s="29">
        <f t="shared" si="57"/>
        <v>0</v>
      </c>
      <c r="H658" s="29">
        <v>133602</v>
      </c>
      <c r="I658" s="80" t="s">
        <v>986</v>
      </c>
      <c r="J658" s="90">
        <f t="shared" si="63"/>
        <v>40081</v>
      </c>
      <c r="K658" s="29">
        <f t="shared" si="64"/>
        <v>40081</v>
      </c>
      <c r="L658" s="29">
        <f t="shared" si="60"/>
        <v>32065</v>
      </c>
      <c r="M658" s="29">
        <f t="shared" si="61"/>
        <v>8016</v>
      </c>
      <c r="N658" s="38"/>
    </row>
    <row r="659" ht="45.75" customHeight="1" spans="1:14">
      <c r="A659" s="27">
        <v>653</v>
      </c>
      <c r="B659" s="38" t="s">
        <v>1262</v>
      </c>
      <c r="C659" s="38" t="s">
        <v>1277</v>
      </c>
      <c r="D659" s="41" t="s">
        <v>1200</v>
      </c>
      <c r="E659" s="29"/>
      <c r="F659" s="60" t="s">
        <v>1201</v>
      </c>
      <c r="G659" s="29">
        <f t="shared" si="57"/>
        <v>0</v>
      </c>
      <c r="H659" s="29">
        <v>9662</v>
      </c>
      <c r="I659" s="80" t="s">
        <v>986</v>
      </c>
      <c r="J659" s="90">
        <f t="shared" si="63"/>
        <v>2899</v>
      </c>
      <c r="K659" s="29">
        <f t="shared" si="64"/>
        <v>2899</v>
      </c>
      <c r="L659" s="29">
        <f t="shared" si="60"/>
        <v>2319</v>
      </c>
      <c r="M659" s="29">
        <f t="shared" si="61"/>
        <v>580</v>
      </c>
      <c r="N659" s="38"/>
    </row>
    <row r="660" ht="46.5" customHeight="1" spans="1:14">
      <c r="A660" s="27">
        <v>654</v>
      </c>
      <c r="B660" s="74" t="s">
        <v>1278</v>
      </c>
      <c r="C660" s="38" t="s">
        <v>1279</v>
      </c>
      <c r="D660" s="41" t="s">
        <v>1200</v>
      </c>
      <c r="E660" s="29"/>
      <c r="F660" s="60" t="s">
        <v>1201</v>
      </c>
      <c r="G660" s="29">
        <f t="shared" si="57"/>
        <v>0</v>
      </c>
      <c r="H660" s="29">
        <v>108240</v>
      </c>
      <c r="I660" s="80" t="s">
        <v>986</v>
      </c>
      <c r="J660" s="90">
        <f t="shared" si="63"/>
        <v>32472</v>
      </c>
      <c r="K660" s="29">
        <f t="shared" si="64"/>
        <v>32472</v>
      </c>
      <c r="L660" s="29">
        <f t="shared" si="60"/>
        <v>25978</v>
      </c>
      <c r="M660" s="29">
        <f t="shared" si="61"/>
        <v>6494</v>
      </c>
      <c r="N660" s="74"/>
    </row>
    <row r="661" s="7" customFormat="1" ht="98.25" customHeight="1" spans="1:14">
      <c r="A661" s="27">
        <v>655</v>
      </c>
      <c r="B661" s="38" t="s">
        <v>1280</v>
      </c>
      <c r="C661" s="38" t="s">
        <v>1244</v>
      </c>
      <c r="D661" s="41" t="s">
        <v>1200</v>
      </c>
      <c r="E661" s="29"/>
      <c r="F661" s="60" t="s">
        <v>1201</v>
      </c>
      <c r="G661" s="29">
        <f t="shared" ref="G661" si="65">IF(E661*1000&gt;20000,20000,INT(E661*1000+0.5))</f>
        <v>0</v>
      </c>
      <c r="H661" s="29">
        <v>0</v>
      </c>
      <c r="I661" s="80" t="s">
        <v>23</v>
      </c>
      <c r="J661" s="29">
        <f t="shared" ref="J661:J662" si="66">INT(H661*0.15+0.5)</f>
        <v>0</v>
      </c>
      <c r="K661" s="29">
        <f t="shared" si="64"/>
        <v>0</v>
      </c>
      <c r="L661" s="29">
        <f t="shared" si="60"/>
        <v>0</v>
      </c>
      <c r="M661" s="29">
        <f t="shared" si="61"/>
        <v>0</v>
      </c>
      <c r="N661" s="64" t="s">
        <v>1281</v>
      </c>
    </row>
    <row r="662" s="8" customFormat="1" ht="57" customHeight="1" spans="1:14">
      <c r="A662" s="27">
        <v>656</v>
      </c>
      <c r="B662" s="38" t="s">
        <v>1282</v>
      </c>
      <c r="C662" s="74" t="s">
        <v>1217</v>
      </c>
      <c r="D662" s="41" t="s">
        <v>1200</v>
      </c>
      <c r="E662" s="61">
        <v>1769.83</v>
      </c>
      <c r="F662" s="60" t="s">
        <v>1201</v>
      </c>
      <c r="G662" s="82">
        <f t="shared" si="57"/>
        <v>35397</v>
      </c>
      <c r="H662" s="29">
        <v>0</v>
      </c>
      <c r="I662" s="80" t="s">
        <v>23</v>
      </c>
      <c r="J662" s="29">
        <f t="shared" si="66"/>
        <v>0</v>
      </c>
      <c r="K662" s="29">
        <f t="shared" si="64"/>
        <v>35397</v>
      </c>
      <c r="L662" s="29">
        <v>28317</v>
      </c>
      <c r="M662" s="29">
        <f t="shared" si="61"/>
        <v>7080</v>
      </c>
      <c r="N662" s="64"/>
    </row>
    <row r="663" s="9" customFormat="1" ht="31.5" customHeight="1" spans="1:14">
      <c r="A663" s="83"/>
      <c r="B663" s="84" t="s">
        <v>1283</v>
      </c>
      <c r="C663" s="84"/>
      <c r="D663" s="85"/>
      <c r="E663" s="86">
        <f t="shared" ref="E663:M663" si="67">SUM(E7:E662)</f>
        <v>4089</v>
      </c>
      <c r="F663" s="87"/>
      <c r="G663" s="87">
        <f t="shared" si="67"/>
        <v>100116</v>
      </c>
      <c r="H663" s="86">
        <f t="shared" si="67"/>
        <v>71437607.94</v>
      </c>
      <c r="I663" s="87"/>
      <c r="J663" s="87">
        <f t="shared" si="67"/>
        <v>11351305</v>
      </c>
      <c r="K663" s="87">
        <f t="shared" si="67"/>
        <v>11451421</v>
      </c>
      <c r="L663" s="87">
        <f t="shared" si="67"/>
        <v>9161137</v>
      </c>
      <c r="M663" s="87">
        <f t="shared" si="67"/>
        <v>2290284</v>
      </c>
      <c r="N663" s="91"/>
    </row>
    <row r="664" spans="1:13">
      <c r="A664" s="88"/>
      <c r="B664" s="88"/>
      <c r="C664" s="88"/>
      <c r="D664" s="88"/>
      <c r="M664" s="92"/>
    </row>
    <row r="666" spans="12:12">
      <c r="L666" s="92"/>
    </row>
  </sheetData>
  <autoFilter ref="A6:N666"/>
  <mergeCells count="13">
    <mergeCell ref="A1:B1"/>
    <mergeCell ref="B2:N2"/>
    <mergeCell ref="E4:M4"/>
    <mergeCell ref="E5:G5"/>
    <mergeCell ref="H5:J5"/>
    <mergeCell ref="K5:M5"/>
    <mergeCell ref="B663:D663"/>
    <mergeCell ref="A664:D664"/>
    <mergeCell ref="A4:A6"/>
    <mergeCell ref="B4:B6"/>
    <mergeCell ref="C4:C6"/>
    <mergeCell ref="D4:D6"/>
    <mergeCell ref="N4:N6"/>
  </mergeCells>
  <printOptions horizontalCentered="1"/>
  <pageMargins left="0.393055555555556" right="0.393055555555556" top="0.393055555555556" bottom="0.393055555555556" header="0" footer="0"/>
  <pageSetup paperSize="9" scale="87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terms:modified xsi:type="dcterms:W3CDTF">2020-12-17T08:17:02Z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</Properties>
</file>